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chedule" sheetId="1" r:id="rId1"/>
    <sheet name="Holidays" sheetId="2" r:id="rId2"/>
    <sheet name="Events" sheetId="3" r:id="rId3"/>
    <sheet name="MiniCalendars" sheetId="4" r:id="rId4"/>
  </sheets>
  <definedNames>
    <definedName name="_xlnm.Print_Area" localSheetId="0">'Schedule'!$A$6:$J$64</definedName>
    <definedName name="arr_event">'Events'!$A:$A</definedName>
    <definedName name="arr_eventdate">'Events'!$D:$D</definedName>
    <definedName name="arr_holiday">'Holidays'!$A:$A</definedName>
    <definedName name="arr_holidaydate">'Holidays'!$F:$F</definedName>
    <definedName name="month">'Holidays'!$B$4</definedName>
    <definedName name="startday">'MiniCalendars'!$K$1</definedName>
    <definedName name="theDate">'Schedule'!$D$4</definedName>
    <definedName name="valuevx">42.314159</definedName>
    <definedName name="weekNumOpt">'MiniCalendars'!$O$1</definedName>
    <definedName name="year">'Holidays'!$B$3</definedName>
  </definedNames>
  <calcPr fullCalcOnLoad="1"/>
</workbook>
</file>

<file path=xl/comments1.xml><?xml version="1.0" encoding="utf-8"?>
<comments xmlns="http://schemas.openxmlformats.org/spreadsheetml/2006/main">
  <authors>
    <author/>
  </authors>
  <commentList>
    <comment ref="J2" authorId="0">
      <text>
        <r>
          <rPr>
            <b/>
            <u val="single"/>
            <sz val="8"/>
            <color indexed="8"/>
            <rFont val="Tahoma"/>
            <family val="2"/>
          </rPr>
          <t xml:space="preserve">Limited Use Policy
</t>
        </r>
        <r>
          <rPr>
            <sz val="8"/>
            <color indexed="8"/>
            <rFont val="Tahoma"/>
            <family val="2"/>
          </rPr>
          <t xml:space="preserve">You may make archival copies and customize this template (the "Software") </t>
        </r>
        <r>
          <rPr>
            <b/>
            <sz val="8"/>
            <color indexed="8"/>
            <rFont val="Tahoma"/>
            <family val="2"/>
          </rPr>
          <t>for personal use only</t>
        </r>
        <r>
          <rPr>
            <sz val="8"/>
            <color indexed="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
            <rFont val="Tahoma"/>
            <family val="2"/>
          </rPr>
          <t xml:space="preserve"> without the express written permission of Vertex42 LLC.
</t>
        </r>
        <r>
          <rPr>
            <b/>
            <sz val="8"/>
            <color indexed="8"/>
            <rFont val="Tahoma"/>
            <family val="2"/>
          </rPr>
          <t xml:space="preserve">The copyright notice(s) within the spreadsheet may NOT be removed, deleted, or hidden.
</t>
        </r>
        <r>
          <rPr>
            <b/>
            <u val="single"/>
            <sz val="8"/>
            <color indexed="8"/>
            <rFont val="Tahoma"/>
            <family val="2"/>
          </rPr>
          <t xml:space="preserve">
No Warranties
</t>
        </r>
        <r>
          <rPr>
            <sz val="8"/>
            <color indexed="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color indexed="8"/>
            <rFont val="Tahoma"/>
            <family val="2"/>
          </rPr>
          <t xml:space="preserve">Limitation of Liability
</t>
        </r>
        <r>
          <rPr>
            <sz val="8"/>
            <color indexed="8"/>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
  </authors>
  <commentList>
    <comment ref="E6" authorId="0">
      <text>
        <r>
          <rPr>
            <b/>
            <sz val="8"/>
            <color indexed="8"/>
            <rFont val="Tahoma"/>
            <family val="2"/>
          </rPr>
          <t xml:space="preserve">Sunday = 1
</t>
        </r>
      </text>
    </comment>
  </commentList>
</comments>
</file>

<file path=xl/sharedStrings.xml><?xml version="1.0" encoding="utf-8"?>
<sst xmlns="http://schemas.openxmlformats.org/spreadsheetml/2006/main" count="144" uniqueCount="91">
  <si>
    <t>Printable Daily Planner</t>
  </si>
  <si>
    <t>More Calendars</t>
  </si>
  <si>
    <t>© 2009 Vertex42 LLC</t>
  </si>
  <si>
    <t>This template is designed to help you print daily planner pages.</t>
  </si>
  <si>
    <r>
      <t xml:space="preserve">If you enter info on this worksheet, it will </t>
    </r>
    <r>
      <rPr>
        <b/>
        <sz val="10"/>
        <rFont val="Arial"/>
        <family val="2"/>
      </rPr>
      <t>not</t>
    </r>
    <r>
      <rPr>
        <sz val="10"/>
        <rFont val="Arial"/>
        <family val="2"/>
      </rPr>
      <t xml:space="preserve"> change when you</t>
    </r>
  </si>
  <si>
    <t>Date:</t>
  </si>
  <si>
    <t>change the date (this spreadsheet isn't that sophisticated).</t>
  </si>
  <si>
    <t>Remember</t>
  </si>
  <si>
    <t>Appointments</t>
  </si>
  <si>
    <t>Notes</t>
  </si>
  <si>
    <t>:00</t>
  </si>
  <si>
    <t>:30</t>
  </si>
  <si>
    <t>:15</t>
  </si>
  <si>
    <t>:45</t>
  </si>
  <si>
    <t>þ</t>
  </si>
  <si>
    <t>ABC</t>
  </si>
  <si>
    <t>Prioritized Task List</t>
  </si>
  <si>
    <t>Time</t>
  </si>
  <si>
    <t>People to Call</t>
  </si>
  <si>
    <t>$Amt</t>
  </si>
  <si>
    <t>Expenses</t>
  </si>
  <si>
    <t>Holidays and Special Events</t>
  </si>
  <si>
    <t>Current Year</t>
  </si>
  <si>
    <t>Current Month</t>
  </si>
  <si>
    <t>Holiday/Event</t>
  </si>
  <si>
    <t>Month</t>
  </si>
  <si>
    <t>Day</t>
  </si>
  <si>
    <t>Week</t>
  </si>
  <si>
    <t>WeekDay</t>
  </si>
  <si>
    <t>Date</t>
  </si>
  <si>
    <t>Taxes Due</t>
  </si>
  <si>
    <t>If 15th is a Sun or Sat, then taxes are due the following Monday</t>
  </si>
  <si>
    <t>Daylight Savings</t>
  </si>
  <si>
    <t>2nd Sunday in March (starting in 2007), 1st Sunday in April (prior to 2007)</t>
  </si>
  <si>
    <t>1st Sunday of November (starting in 2007), Last Sunday in October (prior to 2007)</t>
  </si>
  <si>
    <t>Grandparents Day</t>
  </si>
  <si>
    <t>1st Sunday after Labor Day</t>
  </si>
  <si>
    <t>Admin Assist Day</t>
  </si>
  <si>
    <r>
      <t xml:space="preserve">Wednesday of last </t>
    </r>
    <r>
      <rPr>
        <i/>
        <sz val="8"/>
        <rFont val="Arial"/>
        <family val="2"/>
      </rPr>
      <t>full</t>
    </r>
    <r>
      <rPr>
        <sz val="8"/>
        <rFont val="Arial"/>
        <family val="2"/>
      </rPr>
      <t xml:space="preserve"> week in April</t>
    </r>
  </si>
  <si>
    <t>ML King Day</t>
  </si>
  <si>
    <t>3rd Monday of January</t>
  </si>
  <si>
    <r>
      <t>Holidays</t>
    </r>
    <r>
      <rPr>
        <sz val="10"/>
        <rFont val="Arial"/>
        <family val="2"/>
      </rPr>
      <t xml:space="preserve"> and Events Occuring on </t>
    </r>
    <r>
      <rPr>
        <b/>
        <sz val="10"/>
        <rFont val="Verdana"/>
        <family val="2"/>
      </rPr>
      <t>Specific Days of the Week</t>
    </r>
  </si>
  <si>
    <t>Thanksgiving</t>
  </si>
  <si>
    <t>4th Thursday of November</t>
  </si>
  <si>
    <t>Mother's Day</t>
  </si>
  <si>
    <t>2nd Sunday of May</t>
  </si>
  <si>
    <t>Father's Day</t>
  </si>
  <si>
    <t>3rd Sunday of June</t>
  </si>
  <si>
    <t>Parents' Day</t>
  </si>
  <si>
    <t>4th Sunday in July</t>
  </si>
  <si>
    <t>Labor Day</t>
  </si>
  <si>
    <t>1st Monday of September</t>
  </si>
  <si>
    <t>President's Day</t>
  </si>
  <si>
    <t>3rd Monday of February</t>
  </si>
  <si>
    <t>Columbus Day</t>
  </si>
  <si>
    <t>2nd Monday of October</t>
  </si>
  <si>
    <t>Memorial Day</t>
  </si>
  <si>
    <t>Last Monday of May</t>
  </si>
  <si>
    <r>
      <t>Holidays</t>
    </r>
    <r>
      <rPr>
        <sz val="10"/>
        <rFont val="Arial"/>
        <family val="2"/>
      </rPr>
      <t xml:space="preserve"> and Events Occuring on a </t>
    </r>
    <r>
      <rPr>
        <b/>
        <sz val="10"/>
        <rFont val="Verdana"/>
        <family val="2"/>
      </rPr>
      <t>Specific Date</t>
    </r>
  </si>
  <si>
    <t>Halloween</t>
  </si>
  <si>
    <t>Christmas Day</t>
  </si>
  <si>
    <t>Christmas Eve</t>
  </si>
  <si>
    <t>New Year's Eve</t>
  </si>
  <si>
    <t>New Year's Day</t>
  </si>
  <si>
    <t>St. Patrick's Day</t>
  </si>
  <si>
    <t>April Fool's Day</t>
  </si>
  <si>
    <t>Flag Day</t>
  </si>
  <si>
    <t>Independence Day</t>
  </si>
  <si>
    <t>Veterans Day</t>
  </si>
  <si>
    <t>Groundhog Day</t>
  </si>
  <si>
    <t>Lincoln's B-Day</t>
  </si>
  <si>
    <t>Valentines Day</t>
  </si>
  <si>
    <t>Earth Day</t>
  </si>
  <si>
    <t>United Nations Day</t>
  </si>
  <si>
    <t>Birthdays, Anniversaries</t>
  </si>
  <si>
    <t>Copy the formula in the Date column when adding new birthdays / anniversaries</t>
  </si>
  <si>
    <t>Description</t>
  </si>
  <si>
    <t>There is a limit of 3 events per day, so combine into a single description if needed</t>
  </si>
  <si>
    <t>Mom&amp;Dad's Anniversary</t>
  </si>
  <si>
    <t>Birthdays: Ted &amp; Mary</t>
  </si>
  <si>
    <t>Mini Calendars</t>
  </si>
  <si>
    <t>Start Day</t>
  </si>
  <si>
    <t>WeekNo</t>
  </si>
  <si>
    <t>ISO</t>
  </si>
  <si>
    <t>1: Sunday first</t>
  </si>
  <si>
    <t>US :: Use Start Day=1 (Sunday). Week 1 contains January 1</t>
  </si>
  <si>
    <t>2: Monday first (ISO)</t>
  </si>
  <si>
    <t>ISO :: Must use Start Day=2 (Monday). Week 1 contains the first Thursday</t>
  </si>
  <si>
    <t>Note: When using the US week number, you must have the Analysis ToolPak add-in installed</t>
  </si>
  <si>
    <t>Wk</t>
  </si>
  <si>
    <t>These dates and those in the Events sheet must be formatted the same way</t>
  </si>
</sst>
</file>

<file path=xl/styles.xml><?xml version="1.0" encoding="utf-8"?>
<styleSheet xmlns="http://schemas.openxmlformats.org/spreadsheetml/2006/main">
  <numFmts count="8">
    <numFmt numFmtId="164" formatCode="GENERAL"/>
    <numFmt numFmtId="165" formatCode="M/D/YYYY"/>
    <numFmt numFmtId="166" formatCode="MMMM&quot;, &quot;YYYY"/>
    <numFmt numFmtId="167" formatCode="DDDD&quot;, &quot;MMMM\ DD&quot;, &quot;YYYY"/>
    <numFmt numFmtId="168" formatCode="H:MM\ AM/PM"/>
    <numFmt numFmtId="169" formatCode="M/D/YY"/>
    <numFmt numFmtId="170" formatCode="MMMM\ YYYY"/>
    <numFmt numFmtId="171" formatCode="D"/>
  </numFmts>
  <fonts count="38">
    <font>
      <sz val="10"/>
      <name val="Arial"/>
      <family val="2"/>
    </font>
    <font>
      <sz val="10"/>
      <color indexed="9"/>
      <name val="Verdana"/>
      <family val="2"/>
    </font>
    <font>
      <b/>
      <sz val="14"/>
      <color indexed="9"/>
      <name val="Verdana"/>
      <family val="2"/>
    </font>
    <font>
      <b/>
      <u val="single"/>
      <sz val="8"/>
      <color indexed="12"/>
      <name val="Verdana"/>
      <family val="2"/>
    </font>
    <font>
      <u val="single"/>
      <sz val="10"/>
      <color indexed="12"/>
      <name val="Verdana"/>
      <family val="2"/>
    </font>
    <font>
      <sz val="8"/>
      <name val="Tahoma"/>
      <family val="2"/>
    </font>
    <font>
      <b/>
      <u val="single"/>
      <sz val="8"/>
      <color indexed="8"/>
      <name val="Tahoma"/>
      <family val="2"/>
    </font>
    <font>
      <sz val="8"/>
      <color indexed="8"/>
      <name val="Tahoma"/>
      <family val="2"/>
    </font>
    <font>
      <b/>
      <sz val="8"/>
      <color indexed="8"/>
      <name val="Tahoma"/>
      <family val="2"/>
    </font>
    <font>
      <b/>
      <sz val="8"/>
      <color indexed="10"/>
      <name val="Tahoma"/>
      <family val="2"/>
    </font>
    <font>
      <b/>
      <sz val="10"/>
      <name val="Arial"/>
      <family val="2"/>
    </font>
    <font>
      <sz val="10"/>
      <name val="Tahoma"/>
      <family val="2"/>
    </font>
    <font>
      <sz val="40"/>
      <name val="Arial"/>
      <family val="2"/>
    </font>
    <font>
      <sz val="16"/>
      <name val="Tahoma"/>
      <family val="2"/>
    </font>
    <font>
      <b/>
      <sz val="16"/>
      <name val="Tahoma"/>
      <family val="2"/>
    </font>
    <font>
      <sz val="10"/>
      <color indexed="10"/>
      <name val="Arial"/>
      <family val="2"/>
    </font>
    <font>
      <sz val="8"/>
      <name val="Arial"/>
      <family val="2"/>
    </font>
    <font>
      <sz val="10"/>
      <name val="Verdana"/>
      <family val="2"/>
    </font>
    <font>
      <sz val="12"/>
      <name val="Tahoma"/>
      <family val="2"/>
    </font>
    <font>
      <b/>
      <sz val="11"/>
      <name val="Tahoma"/>
      <family val="2"/>
    </font>
    <font>
      <sz val="10"/>
      <name val="Wingdings"/>
      <family val="0"/>
    </font>
    <font>
      <sz val="8"/>
      <color indexed="9"/>
      <name val="Verdana"/>
      <family val="2"/>
    </font>
    <font>
      <b/>
      <i/>
      <sz val="9"/>
      <color indexed="9"/>
      <name val="Verdana"/>
      <family val="2"/>
    </font>
    <font>
      <i/>
      <sz val="10"/>
      <color indexed="9"/>
      <name val="Verdana"/>
      <family val="2"/>
    </font>
    <font>
      <i/>
      <sz val="8"/>
      <color indexed="9"/>
      <name val="Verdana"/>
      <family val="2"/>
    </font>
    <font>
      <b/>
      <i/>
      <sz val="10"/>
      <color indexed="9"/>
      <name val="Verdana"/>
      <family val="2"/>
    </font>
    <font>
      <sz val="8"/>
      <name val="Verdana"/>
      <family val="2"/>
    </font>
    <font>
      <u val="single"/>
      <sz val="8"/>
      <color indexed="12"/>
      <name val="Arial"/>
      <family val="2"/>
    </font>
    <font>
      <i/>
      <sz val="8"/>
      <name val="Arial"/>
      <family val="2"/>
    </font>
    <font>
      <b/>
      <sz val="10"/>
      <name val="Verdana"/>
      <family val="2"/>
    </font>
    <font>
      <b/>
      <sz val="12"/>
      <name val="Verdana"/>
      <family val="2"/>
    </font>
    <font>
      <sz val="12"/>
      <name val="Verdana"/>
      <family val="2"/>
    </font>
    <font>
      <b/>
      <sz val="8"/>
      <name val="Verdana"/>
      <family val="2"/>
    </font>
    <font>
      <b/>
      <sz val="8"/>
      <color indexed="10"/>
      <name val="Verdana"/>
      <family val="2"/>
    </font>
    <font>
      <i/>
      <sz val="8"/>
      <name val="Verdana"/>
      <family val="2"/>
    </font>
    <font>
      <i/>
      <sz val="9"/>
      <color indexed="9"/>
      <name val="Verdana"/>
      <family val="2"/>
    </font>
    <font>
      <i/>
      <sz val="10"/>
      <name val="Arial"/>
      <family val="2"/>
    </font>
    <font>
      <b/>
      <sz val="8"/>
      <name val="Arial"/>
      <family val="2"/>
    </font>
  </fonts>
  <fills count="9">
    <fill>
      <patternFill/>
    </fill>
    <fill>
      <patternFill patternType="gray125"/>
    </fill>
    <fill>
      <patternFill patternType="solid">
        <fgColor indexed="56"/>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s>
  <borders count="35">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22"/>
      </bottom>
    </border>
    <border>
      <left>
        <color indexed="63"/>
      </left>
      <right>
        <color indexed="63"/>
      </right>
      <top>
        <color indexed="63"/>
      </top>
      <bottom style="thin">
        <color indexed="54"/>
      </bottom>
    </border>
    <border>
      <left>
        <color indexed="63"/>
      </left>
      <right style="thin">
        <color indexed="22"/>
      </right>
      <top>
        <color indexed="63"/>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style="thin">
        <color indexed="22"/>
      </right>
      <top>
        <color indexed="63"/>
      </top>
      <bottom style="thin">
        <color indexed="54"/>
      </bottom>
    </border>
    <border>
      <left>
        <color indexed="63"/>
      </left>
      <right>
        <color indexed="63"/>
      </right>
      <top style="hair">
        <color indexed="54"/>
      </top>
      <bottom style="hair">
        <color indexed="22"/>
      </bottom>
    </border>
    <border>
      <left>
        <color indexed="63"/>
      </left>
      <right style="thin">
        <color indexed="22"/>
      </right>
      <top style="hair">
        <color indexed="22"/>
      </top>
      <bottom style="hair">
        <color indexed="22"/>
      </bottom>
    </border>
    <border>
      <left>
        <color indexed="63"/>
      </left>
      <right style="thin">
        <color indexed="22"/>
      </right>
      <top style="hair">
        <color indexed="22"/>
      </top>
      <bottom>
        <color indexed="63"/>
      </bottom>
    </border>
    <border>
      <left>
        <color indexed="63"/>
      </left>
      <right>
        <color indexed="63"/>
      </right>
      <top style="hair">
        <color indexed="22"/>
      </top>
      <bottom>
        <color indexed="63"/>
      </bottom>
    </border>
    <border>
      <left>
        <color indexed="63"/>
      </left>
      <right>
        <color indexed="63"/>
      </right>
      <top style="thin">
        <color indexed="54"/>
      </top>
      <bottom>
        <color indexed="63"/>
      </bottom>
    </border>
    <border>
      <left>
        <color indexed="63"/>
      </left>
      <right style="thin">
        <color indexed="22"/>
      </right>
      <top style="thin">
        <color indexed="54"/>
      </top>
      <bottom style="hair">
        <color indexed="22"/>
      </bottom>
    </border>
    <border>
      <left>
        <color indexed="63"/>
      </left>
      <right>
        <color indexed="63"/>
      </right>
      <top style="thin">
        <color indexed="54"/>
      </top>
      <bottom style="hair">
        <color indexed="22"/>
      </bottom>
    </border>
    <border>
      <left>
        <color indexed="63"/>
      </left>
      <right style="thin">
        <color indexed="22"/>
      </right>
      <top style="hair">
        <color indexed="22"/>
      </top>
      <bottom style="thin">
        <color indexed="54"/>
      </bottom>
    </border>
    <border>
      <left>
        <color indexed="63"/>
      </left>
      <right>
        <color indexed="63"/>
      </right>
      <top style="hair">
        <color indexed="22"/>
      </top>
      <bottom style="thin">
        <color indexed="54"/>
      </bottom>
    </border>
    <border>
      <left style="thin">
        <color indexed="22"/>
      </left>
      <right style="thin">
        <color indexed="22"/>
      </right>
      <top>
        <color indexed="63"/>
      </top>
      <bottom style="hair">
        <color indexed="22"/>
      </bottom>
    </border>
    <border>
      <left style="thin">
        <color indexed="22"/>
      </left>
      <right>
        <color indexed="63"/>
      </right>
      <top>
        <color indexed="63"/>
      </top>
      <bottom style="hair">
        <color indexed="22"/>
      </bottom>
    </border>
    <border>
      <left style="thin">
        <color indexed="22"/>
      </left>
      <right>
        <color indexed="63"/>
      </right>
      <top style="hair">
        <color indexed="22"/>
      </top>
      <bottom style="hair">
        <color indexed="22"/>
      </bottom>
    </border>
    <border>
      <left>
        <color indexed="63"/>
      </left>
      <right>
        <color indexed="63"/>
      </right>
      <top style="thin">
        <color indexed="54"/>
      </top>
      <bottom style="thin">
        <color indexed="54"/>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22"/>
      </left>
      <right>
        <color indexed="63"/>
      </right>
      <top style="thin">
        <color indexed="8"/>
      </top>
      <bottom>
        <color indexed="63"/>
      </bottom>
    </border>
    <border>
      <left>
        <color indexed="63"/>
      </left>
      <right style="hair">
        <color indexed="22"/>
      </right>
      <top style="thin">
        <color indexed="8"/>
      </top>
      <bottom>
        <color indexed="63"/>
      </bottom>
    </border>
    <border>
      <left style="hair">
        <color indexed="22"/>
      </left>
      <right>
        <color indexed="63"/>
      </right>
      <top>
        <color indexed="63"/>
      </top>
      <bottom>
        <color indexed="63"/>
      </bottom>
    </border>
    <border>
      <left>
        <color indexed="63"/>
      </left>
      <right style="hair">
        <color indexed="22"/>
      </right>
      <top>
        <color indexed="63"/>
      </top>
      <bottom>
        <color indexed="63"/>
      </bottom>
    </border>
    <border>
      <left style="hair">
        <color indexed="22"/>
      </left>
      <right>
        <color indexed="63"/>
      </right>
      <top>
        <color indexed="63"/>
      </top>
      <bottom style="hair">
        <color indexed="22"/>
      </bottom>
    </border>
    <border>
      <left>
        <color indexed="63"/>
      </left>
      <right style="hair">
        <color indexed="22"/>
      </right>
      <top>
        <color indexed="63"/>
      </top>
      <bottom style="hair">
        <color indexed="22"/>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111">
    <xf numFmtId="164" fontId="0" fillId="0" borderId="0" xfId="0" applyAlignment="1">
      <alignment/>
    </xf>
    <xf numFmtId="164" fontId="1" fillId="2" borderId="0" xfId="0" applyFont="1" applyFill="1" applyAlignment="1">
      <alignment/>
    </xf>
    <xf numFmtId="164" fontId="2" fillId="2" borderId="0" xfId="0" applyFont="1" applyFill="1" applyAlignment="1">
      <alignment vertical="center"/>
    </xf>
    <xf numFmtId="164" fontId="3" fillId="3" borderId="0" xfId="20" applyNumberFormat="1" applyFont="1" applyFill="1" applyBorder="1" applyAlignment="1" applyProtection="1">
      <alignment horizontal="left"/>
      <protection/>
    </xf>
    <xf numFmtId="164" fontId="0" fillId="3" borderId="0" xfId="0" applyFill="1" applyAlignment="1">
      <alignment/>
    </xf>
    <xf numFmtId="164" fontId="5" fillId="3" borderId="0" xfId="0" applyFont="1" applyFill="1" applyAlignment="1">
      <alignment horizontal="right"/>
    </xf>
    <xf numFmtId="164" fontId="11" fillId="3" borderId="0" xfId="0" applyFont="1" applyFill="1" applyAlignment="1">
      <alignment/>
    </xf>
    <xf numFmtId="164" fontId="0" fillId="3" borderId="0" xfId="0" applyFont="1" applyFill="1" applyAlignment="1">
      <alignment horizontal="right"/>
    </xf>
    <xf numFmtId="165" fontId="0" fillId="4" borderId="1" xfId="0" applyNumberFormat="1" applyFill="1" applyBorder="1" applyAlignment="1">
      <alignment horizontal="center"/>
    </xf>
    <xf numFmtId="164" fontId="11" fillId="0" borderId="0" xfId="0" applyFont="1" applyAlignment="1">
      <alignment/>
    </xf>
    <xf numFmtId="164" fontId="12" fillId="0" borderId="2" xfId="0" applyFont="1" applyBorder="1" applyAlignment="1">
      <alignment horizontal="left" vertical="top"/>
    </xf>
    <xf numFmtId="166" fontId="13" fillId="0" borderId="0" xfId="0" applyNumberFormat="1" applyFont="1" applyBorder="1" applyAlignment="1">
      <alignment horizontal="left"/>
    </xf>
    <xf numFmtId="167" fontId="14" fillId="0" borderId="2" xfId="0" applyNumberFormat="1" applyFont="1" applyBorder="1" applyAlignment="1">
      <alignment horizontal="left" vertical="center"/>
    </xf>
    <xf numFmtId="167" fontId="14" fillId="0" borderId="0" xfId="0" applyNumberFormat="1" applyFont="1" applyBorder="1" applyAlignment="1">
      <alignment horizontal="left" vertical="center"/>
    </xf>
    <xf numFmtId="164" fontId="11" fillId="0" borderId="0" xfId="0" applyFont="1" applyBorder="1" applyAlignment="1">
      <alignment/>
    </xf>
    <xf numFmtId="164" fontId="0" fillId="0" borderId="0" xfId="0" applyBorder="1" applyAlignment="1">
      <alignment/>
    </xf>
    <xf numFmtId="164" fontId="15" fillId="0" borderId="0" xfId="0" applyFont="1" applyFill="1" applyBorder="1" applyAlignment="1">
      <alignment horizontal="left"/>
    </xf>
    <xf numFmtId="164" fontId="16" fillId="0" borderId="3" xfId="0" applyFont="1" applyBorder="1" applyAlignment="1">
      <alignment horizontal="right"/>
    </xf>
    <xf numFmtId="164" fontId="17" fillId="0" borderId="0" xfId="0" applyFont="1" applyAlignment="1">
      <alignment/>
    </xf>
    <xf numFmtId="164" fontId="10" fillId="3" borderId="2" xfId="0" applyFont="1" applyFill="1" applyBorder="1" applyAlignment="1">
      <alignment horizontal="center" vertical="center"/>
    </xf>
    <xf numFmtId="164" fontId="0" fillId="0" borderId="0" xfId="0" applyAlignment="1">
      <alignment vertical="center"/>
    </xf>
    <xf numFmtId="164" fontId="10" fillId="3" borderId="2" xfId="0" applyFont="1" applyFill="1" applyBorder="1" applyAlignment="1">
      <alignment vertical="center"/>
    </xf>
    <xf numFmtId="164" fontId="0" fillId="3" borderId="4" xfId="0" applyFont="1" applyFill="1" applyBorder="1" applyAlignment="1">
      <alignment horizontal="left"/>
    </xf>
    <xf numFmtId="164" fontId="18" fillId="0" borderId="5" xfId="0" applyNumberFormat="1" applyFont="1" applyFill="1" applyBorder="1" applyAlignment="1">
      <alignment horizontal="right" vertical="top"/>
    </xf>
    <xf numFmtId="168" fontId="5" fillId="0" borderId="6" xfId="0" applyNumberFormat="1" applyFont="1" applyFill="1" applyBorder="1" applyAlignment="1">
      <alignment vertical="top"/>
    </xf>
    <xf numFmtId="164" fontId="0" fillId="0" borderId="7" xfId="0" applyBorder="1" applyAlignment="1">
      <alignment/>
    </xf>
    <xf numFmtId="164" fontId="0" fillId="3" borderId="8" xfId="0" applyFont="1" applyFill="1" applyBorder="1" applyAlignment="1">
      <alignment horizontal="left"/>
    </xf>
    <xf numFmtId="168" fontId="5" fillId="0" borderId="9" xfId="0" applyNumberFormat="1" applyFont="1" applyFill="1" applyBorder="1" applyAlignment="1">
      <alignment vertical="top"/>
    </xf>
    <xf numFmtId="164" fontId="0" fillId="0" borderId="5" xfId="0" applyBorder="1" applyAlignment="1">
      <alignment/>
    </xf>
    <xf numFmtId="164" fontId="0" fillId="0" borderId="8" xfId="0" applyBorder="1" applyAlignment="1">
      <alignment/>
    </xf>
    <xf numFmtId="164" fontId="18" fillId="0" borderId="0" xfId="0" applyNumberFormat="1" applyFont="1" applyFill="1" applyBorder="1" applyAlignment="1">
      <alignment horizontal="right" vertical="top"/>
    </xf>
    <xf numFmtId="164" fontId="0" fillId="0" borderId="10" xfId="0" applyFont="1" applyFill="1" applyBorder="1" applyAlignment="1">
      <alignment horizontal="left"/>
    </xf>
    <xf numFmtId="168" fontId="5" fillId="0" borderId="11" xfId="0" applyNumberFormat="1" applyFont="1" applyFill="1" applyBorder="1" applyAlignment="1">
      <alignment vertical="top"/>
    </xf>
    <xf numFmtId="164" fontId="0" fillId="0" borderId="8" xfId="0" applyFont="1" applyFill="1" applyBorder="1" applyAlignment="1">
      <alignment horizontal="left"/>
    </xf>
    <xf numFmtId="164" fontId="19" fillId="0" borderId="0" xfId="0" applyNumberFormat="1" applyFont="1" applyFill="1" applyBorder="1" applyAlignment="1">
      <alignment horizontal="right" vertical="top"/>
    </xf>
    <xf numFmtId="168" fontId="5" fillId="0" borderId="12" xfId="0" applyNumberFormat="1" applyFont="1" applyFill="1" applyBorder="1" applyAlignment="1">
      <alignment vertical="top"/>
    </xf>
    <xf numFmtId="164" fontId="0" fillId="0" borderId="13" xfId="0" applyBorder="1" applyAlignment="1">
      <alignment/>
    </xf>
    <xf numFmtId="164" fontId="18" fillId="0" borderId="14" xfId="0" applyNumberFormat="1" applyFont="1" applyFill="1" applyBorder="1" applyAlignment="1">
      <alignment horizontal="right" vertical="top"/>
    </xf>
    <xf numFmtId="168" fontId="5" fillId="0" borderId="15" xfId="0" applyNumberFormat="1" applyFont="1" applyFill="1" applyBorder="1" applyAlignment="1">
      <alignment vertical="top"/>
    </xf>
    <xf numFmtId="164" fontId="0" fillId="0" borderId="16" xfId="0" applyBorder="1" applyAlignment="1">
      <alignment/>
    </xf>
    <xf numFmtId="164" fontId="19" fillId="0" borderId="5" xfId="0" applyNumberFormat="1" applyFont="1" applyFill="1" applyBorder="1" applyAlignment="1">
      <alignment horizontal="right" vertical="top"/>
    </xf>
    <xf numFmtId="168" fontId="5" fillId="0" borderId="17" xfId="0" applyNumberFormat="1" applyFont="1" applyFill="1" applyBorder="1" applyAlignment="1">
      <alignment vertical="top"/>
    </xf>
    <xf numFmtId="164" fontId="0" fillId="0" borderId="18" xfId="0" applyBorder="1" applyAlignment="1">
      <alignment/>
    </xf>
    <xf numFmtId="164" fontId="20" fillId="3" borderId="2" xfId="0" applyFont="1" applyFill="1" applyBorder="1" applyAlignment="1">
      <alignment horizontal="left"/>
    </xf>
    <xf numFmtId="164" fontId="16" fillId="3" borderId="2" xfId="0" applyFont="1" applyFill="1" applyBorder="1" applyAlignment="1">
      <alignment horizontal="center"/>
    </xf>
    <xf numFmtId="164" fontId="10" fillId="3" borderId="2" xfId="0" applyFont="1" applyFill="1" applyBorder="1" applyAlignment="1">
      <alignment horizontal="center"/>
    </xf>
    <xf numFmtId="164" fontId="0" fillId="0" borderId="7" xfId="0" applyBorder="1" applyAlignment="1">
      <alignment horizontal="center"/>
    </xf>
    <xf numFmtId="164" fontId="0" fillId="0" borderId="19" xfId="0" applyBorder="1" applyAlignment="1">
      <alignment horizontal="center"/>
    </xf>
    <xf numFmtId="164" fontId="16" fillId="0" borderId="20" xfId="0" applyFont="1" applyBorder="1" applyAlignment="1">
      <alignment horizontal="center"/>
    </xf>
    <xf numFmtId="164" fontId="16" fillId="0" borderId="7" xfId="0" applyFont="1" applyBorder="1" applyAlignment="1">
      <alignment horizontal="center"/>
    </xf>
    <xf numFmtId="164" fontId="16" fillId="0" borderId="21" xfId="0" applyFont="1" applyBorder="1" applyAlignment="1">
      <alignment horizontal="center"/>
    </xf>
    <xf numFmtId="164" fontId="16" fillId="0" borderId="8" xfId="0" applyFont="1" applyBorder="1" applyAlignment="1">
      <alignment horizontal="center"/>
    </xf>
    <xf numFmtId="164" fontId="0" fillId="3" borderId="2" xfId="0" applyFont="1" applyFill="1" applyBorder="1" applyAlignment="1">
      <alignment horizontal="center"/>
    </xf>
    <xf numFmtId="164" fontId="0" fillId="0" borderId="11" xfId="0" applyBorder="1" applyAlignment="1">
      <alignment horizontal="center"/>
    </xf>
    <xf numFmtId="164" fontId="16" fillId="0" borderId="21" xfId="0" applyFont="1" applyBorder="1" applyAlignment="1">
      <alignment horizontal="left"/>
    </xf>
    <xf numFmtId="164" fontId="18" fillId="0" borderId="22" xfId="0" applyNumberFormat="1" applyFont="1" applyFill="1" applyBorder="1" applyAlignment="1">
      <alignment horizontal="right" vertical="top"/>
    </xf>
    <xf numFmtId="164" fontId="0" fillId="0" borderId="0" xfId="0" applyBorder="1" applyAlignment="1">
      <alignment horizontal="center"/>
    </xf>
    <xf numFmtId="164" fontId="16" fillId="0" borderId="0" xfId="0" applyFont="1" applyBorder="1" applyAlignment="1">
      <alignment horizontal="left"/>
    </xf>
    <xf numFmtId="164" fontId="21" fillId="2" borderId="0" xfId="0" applyFont="1" applyFill="1" applyAlignment="1">
      <alignment/>
    </xf>
    <xf numFmtId="164" fontId="17" fillId="0" borderId="0" xfId="0" applyFont="1" applyAlignment="1">
      <alignment horizontal="right"/>
    </xf>
    <xf numFmtId="164" fontId="0" fillId="0" borderId="0" xfId="0" applyNumberFormat="1" applyAlignment="1">
      <alignment/>
    </xf>
    <xf numFmtId="164" fontId="22" fillId="5" borderId="0" xfId="0" applyFont="1" applyFill="1" applyAlignment="1">
      <alignment horizontal="center"/>
    </xf>
    <xf numFmtId="164" fontId="23" fillId="5" borderId="0" xfId="0" applyFont="1" applyFill="1" applyAlignment="1">
      <alignment horizontal="center"/>
    </xf>
    <xf numFmtId="164" fontId="24" fillId="5" borderId="0" xfId="0" applyFont="1" applyFill="1" applyAlignment="1">
      <alignment horizontal="center"/>
    </xf>
    <xf numFmtId="169" fontId="25" fillId="5" borderId="0" xfId="0" applyNumberFormat="1" applyFont="1" applyFill="1" applyAlignment="1">
      <alignment horizontal="center"/>
    </xf>
    <xf numFmtId="169" fontId="23" fillId="5" borderId="0" xfId="0" applyNumberFormat="1" applyFont="1" applyFill="1" applyAlignment="1">
      <alignment horizontal="center"/>
    </xf>
    <xf numFmtId="164" fontId="0" fillId="0" borderId="0" xfId="0" applyAlignment="1">
      <alignment horizontal="center"/>
    </xf>
    <xf numFmtId="165" fontId="26" fillId="3" borderId="0" xfId="0" applyNumberFormat="1" applyFont="1" applyFill="1" applyAlignment="1">
      <alignment/>
    </xf>
    <xf numFmtId="169" fontId="26" fillId="3" borderId="0" xfId="0" applyNumberFormat="1" applyFont="1" applyFill="1" applyAlignment="1">
      <alignment/>
    </xf>
    <xf numFmtId="164" fontId="27" fillId="0" borderId="0" xfId="20" applyNumberFormat="1" applyFont="1" applyFill="1" applyBorder="1" applyAlignment="1" applyProtection="1">
      <alignment/>
      <protection/>
    </xf>
    <xf numFmtId="164" fontId="16" fillId="0" borderId="0" xfId="0" applyFont="1" applyAlignment="1">
      <alignment/>
    </xf>
    <xf numFmtId="164" fontId="29" fillId="6" borderId="0" xfId="0" applyFont="1" applyFill="1" applyAlignment="1">
      <alignment/>
    </xf>
    <xf numFmtId="164" fontId="0" fillId="6" borderId="0" xfId="0" applyFill="1" applyAlignment="1">
      <alignment/>
    </xf>
    <xf numFmtId="164" fontId="0" fillId="6" borderId="0" xfId="0" applyFill="1" applyAlignment="1">
      <alignment horizontal="center"/>
    </xf>
    <xf numFmtId="169" fontId="26" fillId="6" borderId="0" xfId="0" applyNumberFormat="1" applyFont="1" applyFill="1" applyAlignment="1">
      <alignment/>
    </xf>
    <xf numFmtId="169" fontId="26" fillId="7" borderId="0" xfId="0" applyNumberFormat="1" applyFont="1" applyFill="1" applyAlignment="1">
      <alignment/>
    </xf>
    <xf numFmtId="165" fontId="26" fillId="8" borderId="0" xfId="0" applyNumberFormat="1" applyFont="1" applyFill="1" applyAlignment="1">
      <alignment/>
    </xf>
    <xf numFmtId="164" fontId="35" fillId="5" borderId="2" xfId="0" applyFont="1" applyFill="1" applyBorder="1" applyAlignment="1">
      <alignment horizontal="center"/>
    </xf>
    <xf numFmtId="164" fontId="23" fillId="5" borderId="2" xfId="0" applyFont="1" applyFill="1" applyBorder="1" applyAlignment="1">
      <alignment horizontal="center"/>
    </xf>
    <xf numFmtId="169" fontId="25" fillId="5" borderId="2" xfId="0" applyNumberFormat="1" applyFont="1" applyFill="1" applyBorder="1" applyAlignment="1">
      <alignment horizontal="center"/>
    </xf>
    <xf numFmtId="164" fontId="26" fillId="6" borderId="0" xfId="0" applyFont="1" applyFill="1" applyAlignment="1">
      <alignment horizontal="right" vertical="center"/>
    </xf>
    <xf numFmtId="164" fontId="17" fillId="0" borderId="1" xfId="0" applyFont="1" applyFill="1" applyBorder="1" applyAlignment="1">
      <alignment horizontal="center" vertical="center"/>
    </xf>
    <xf numFmtId="164" fontId="28" fillId="6" borderId="0" xfId="0" applyFont="1" applyFill="1" applyAlignment="1">
      <alignment vertical="center"/>
    </xf>
    <xf numFmtId="164" fontId="0" fillId="6" borderId="0" xfId="0" applyFill="1" applyAlignment="1">
      <alignment vertical="center"/>
    </xf>
    <xf numFmtId="164" fontId="0" fillId="0" borderId="0" xfId="0" applyAlignment="1">
      <alignment horizontal="right"/>
    </xf>
    <xf numFmtId="165" fontId="0" fillId="0" borderId="0" xfId="0" applyNumberFormat="1" applyFont="1" applyAlignment="1">
      <alignment/>
    </xf>
    <xf numFmtId="164" fontId="36" fillId="0" borderId="0" xfId="0" applyFont="1" applyAlignment="1">
      <alignment/>
    </xf>
    <xf numFmtId="170" fontId="17" fillId="0" borderId="0" xfId="0" applyNumberFormat="1" applyFont="1" applyFill="1" applyBorder="1" applyAlignment="1">
      <alignment horizontal="left"/>
    </xf>
    <xf numFmtId="164" fontId="26" fillId="0" borderId="2" xfId="0" applyFont="1" applyFill="1" applyBorder="1" applyAlignment="1">
      <alignment horizontal="center"/>
    </xf>
    <xf numFmtId="164" fontId="26" fillId="0" borderId="0" xfId="0" applyNumberFormat="1" applyFont="1" applyFill="1" applyBorder="1" applyAlignment="1">
      <alignment horizontal="center"/>
    </xf>
    <xf numFmtId="171" fontId="26" fillId="0" borderId="0" xfId="0" applyNumberFormat="1" applyFont="1" applyFill="1" applyBorder="1" applyAlignment="1">
      <alignment horizontal="center"/>
    </xf>
    <xf numFmtId="165" fontId="26" fillId="0" borderId="23" xfId="0" applyNumberFormat="1" applyFont="1" applyBorder="1" applyAlignment="1">
      <alignment/>
    </xf>
    <xf numFmtId="165" fontId="26" fillId="0" borderId="3" xfId="0" applyNumberFormat="1" applyFont="1" applyBorder="1" applyAlignment="1">
      <alignment/>
    </xf>
    <xf numFmtId="165" fontId="26" fillId="0" borderId="24" xfId="0" applyNumberFormat="1" applyFont="1" applyBorder="1" applyAlignment="1">
      <alignment/>
    </xf>
    <xf numFmtId="165" fontId="26" fillId="0" borderId="0" xfId="0" applyNumberFormat="1" applyFont="1" applyFill="1" applyBorder="1" applyAlignment="1">
      <alignment/>
    </xf>
    <xf numFmtId="165" fontId="26" fillId="0" borderId="25" xfId="0" applyNumberFormat="1" applyFont="1" applyBorder="1" applyAlignment="1">
      <alignment/>
    </xf>
    <xf numFmtId="165" fontId="26" fillId="0" borderId="0" xfId="0" applyNumberFormat="1" applyFont="1" applyBorder="1" applyAlignment="1">
      <alignment/>
    </xf>
    <xf numFmtId="165" fontId="26" fillId="0" borderId="26" xfId="0" applyNumberFormat="1" applyFont="1" applyBorder="1" applyAlignment="1">
      <alignment/>
    </xf>
    <xf numFmtId="165" fontId="26" fillId="0" borderId="27" xfId="0" applyNumberFormat="1" applyFont="1" applyBorder="1" applyAlignment="1">
      <alignment/>
    </xf>
    <xf numFmtId="165" fontId="26" fillId="0" borderId="2" xfId="0" applyNumberFormat="1" applyFont="1" applyBorder="1" applyAlignment="1">
      <alignment/>
    </xf>
    <xf numFmtId="165" fontId="26" fillId="0" borderId="28" xfId="0" applyNumberFormat="1" applyFont="1" applyBorder="1" applyAlignment="1">
      <alignment/>
    </xf>
    <xf numFmtId="164" fontId="0" fillId="0" borderId="0" xfId="0" applyFill="1" applyBorder="1" applyAlignment="1">
      <alignment horizontal="center"/>
    </xf>
    <xf numFmtId="170" fontId="29" fillId="0" borderId="0" xfId="0" applyNumberFormat="1" applyFont="1" applyFill="1" applyBorder="1" applyAlignment="1">
      <alignment horizontal="left"/>
    </xf>
    <xf numFmtId="171" fontId="26" fillId="0" borderId="29" xfId="0" applyNumberFormat="1" applyFont="1" applyFill="1" applyBorder="1" applyAlignment="1">
      <alignment horizontal="center"/>
    </xf>
    <xf numFmtId="171" fontId="26" fillId="0" borderId="3" xfId="0" applyNumberFormat="1" applyFont="1" applyFill="1" applyBorder="1" applyAlignment="1">
      <alignment horizontal="center"/>
    </xf>
    <xf numFmtId="171" fontId="26" fillId="0" borderId="30" xfId="0" applyNumberFormat="1" applyFont="1" applyFill="1" applyBorder="1" applyAlignment="1">
      <alignment horizontal="center"/>
    </xf>
    <xf numFmtId="171" fontId="26" fillId="0" borderId="31" xfId="0" applyNumberFormat="1" applyFont="1" applyFill="1" applyBorder="1" applyAlignment="1">
      <alignment horizontal="center"/>
    </xf>
    <xf numFmtId="171" fontId="26" fillId="0" borderId="32" xfId="0" applyNumberFormat="1" applyFont="1" applyFill="1" applyBorder="1" applyAlignment="1">
      <alignment horizontal="center"/>
    </xf>
    <xf numFmtId="171" fontId="26" fillId="0" borderId="33" xfId="0" applyNumberFormat="1" applyFont="1" applyFill="1" applyBorder="1" applyAlignment="1">
      <alignment horizontal="center"/>
    </xf>
    <xf numFmtId="171" fontId="26" fillId="0" borderId="7" xfId="0" applyNumberFormat="1" applyFont="1" applyFill="1" applyBorder="1" applyAlignment="1">
      <alignment horizontal="center"/>
    </xf>
    <xf numFmtId="171" fontId="26" fillId="0" borderId="34" xfId="0" applyNumberFormat="1" applyFont="1" applyFill="1" applyBorder="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dxfs count="2">
    <dxf>
      <font>
        <b val="0"/>
        <color rgb="FFFFFFFF"/>
      </font>
      <fill>
        <patternFill patternType="solid">
          <fgColor rgb="FF003300"/>
          <bgColor rgb="FF000000"/>
        </patternFill>
      </fill>
      <border/>
    </dxf>
    <dxf>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E4E8F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4D9"/>
      <rgbColor rgb="00FFFF99"/>
      <rgbColor rgb="0099CCFF"/>
      <rgbColor rgb="00FF99CC"/>
      <rgbColor rgb="00CC99FF"/>
      <rgbColor rgb="00FAC8D7"/>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5</xdr:row>
      <xdr:rowOff>114300</xdr:rowOff>
    </xdr:from>
    <xdr:to>
      <xdr:col>7</xdr:col>
      <xdr:colOff>1219200</xdr:colOff>
      <xdr:row>11</xdr:row>
      <xdr:rowOff>57150</xdr:rowOff>
    </xdr:to>
    <xdr:pic>
      <xdr:nvPicPr>
        <xdr:cNvPr id="1" name="Picture 25"/>
        <xdr:cNvPicPr preferRelativeResize="1">
          <a:picLocks noChangeAspect="1"/>
        </xdr:cNvPicPr>
      </xdr:nvPicPr>
      <xdr:blipFill>
        <a:blip r:embed="rId1"/>
        <a:stretch>
          <a:fillRect/>
        </a:stretch>
      </xdr:blipFill>
      <xdr:spPr>
        <a:xfrm>
          <a:off x="2933700" y="990600"/>
          <a:ext cx="1038225" cy="914400"/>
        </a:xfrm>
        <a:prstGeom prst="rect">
          <a:avLst/>
        </a:prstGeom>
        <a:blipFill>
          <a:blip r:embed=""/>
          <a:srcRect/>
          <a:stretch>
            <a:fillRect/>
          </a:stretch>
        </a:blipFill>
        <a:ln w="9525" cmpd="sng">
          <a:noFill/>
        </a:ln>
      </xdr:spPr>
    </xdr:pic>
    <xdr:clientData/>
  </xdr:twoCellAnchor>
  <xdr:twoCellAnchor>
    <xdr:from>
      <xdr:col>7</xdr:col>
      <xdr:colOff>1362075</xdr:colOff>
      <xdr:row>5</xdr:row>
      <xdr:rowOff>114300</xdr:rowOff>
    </xdr:from>
    <xdr:to>
      <xdr:col>9</xdr:col>
      <xdr:colOff>533400</xdr:colOff>
      <xdr:row>11</xdr:row>
      <xdr:rowOff>57150</xdr:rowOff>
    </xdr:to>
    <xdr:pic>
      <xdr:nvPicPr>
        <xdr:cNvPr id="2" name="Picture 26"/>
        <xdr:cNvPicPr preferRelativeResize="1">
          <a:picLocks noChangeAspect="1"/>
        </xdr:cNvPicPr>
      </xdr:nvPicPr>
      <xdr:blipFill>
        <a:blip r:embed="rId2"/>
        <a:stretch>
          <a:fillRect/>
        </a:stretch>
      </xdr:blipFill>
      <xdr:spPr>
        <a:xfrm>
          <a:off x="4114800" y="990600"/>
          <a:ext cx="1047750" cy="914400"/>
        </a:xfrm>
        <a:prstGeom prst="rect">
          <a:avLst/>
        </a:prstGeom>
        <a:blipFill>
          <a:blip r:embed=""/>
          <a:srcRect/>
          <a:stretch>
            <a:fillRect/>
          </a:stretch>
        </a:blipFill>
        <a:ln w="9525" cmpd="sng">
          <a:noFill/>
        </a:ln>
      </xdr:spPr>
    </xdr:pic>
    <xdr:clientData/>
  </xdr:twoCellAnchor>
  <xdr:twoCellAnchor>
    <xdr:from>
      <xdr:col>9</xdr:col>
      <xdr:colOff>676275</xdr:colOff>
      <xdr:row>5</xdr:row>
      <xdr:rowOff>114300</xdr:rowOff>
    </xdr:from>
    <xdr:to>
      <xdr:col>9</xdr:col>
      <xdr:colOff>1714500</xdr:colOff>
      <xdr:row>11</xdr:row>
      <xdr:rowOff>57150</xdr:rowOff>
    </xdr:to>
    <xdr:pic>
      <xdr:nvPicPr>
        <xdr:cNvPr id="3" name="Picture 27"/>
        <xdr:cNvPicPr preferRelativeResize="1">
          <a:picLocks noChangeAspect="1"/>
        </xdr:cNvPicPr>
      </xdr:nvPicPr>
      <xdr:blipFill>
        <a:blip r:embed="rId3"/>
        <a:stretch>
          <a:fillRect/>
        </a:stretch>
      </xdr:blipFill>
      <xdr:spPr>
        <a:xfrm>
          <a:off x="5305425" y="990600"/>
          <a:ext cx="1038225" cy="91440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3</xdr:col>
      <xdr:colOff>266700</xdr:colOff>
      <xdr:row>0</xdr:row>
      <xdr:rowOff>219075</xdr:rowOff>
    </xdr:to>
    <xdr:pic>
      <xdr:nvPicPr>
        <xdr:cNvPr id="4" name="Picture 28"/>
        <xdr:cNvPicPr preferRelativeResize="1">
          <a:picLocks noChangeAspect="1"/>
        </xdr:cNvPicPr>
      </xdr:nvPicPr>
      <xdr:blipFill>
        <a:blip r:embed="rId4"/>
        <a:stretch>
          <a:fillRect/>
        </a:stretch>
      </xdr:blipFill>
      <xdr:spPr>
        <a:xfrm>
          <a:off x="0" y="0"/>
          <a:ext cx="1057275" cy="219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xdr:row>
      <xdr:rowOff>142875</xdr:rowOff>
    </xdr:from>
    <xdr:to>
      <xdr:col>13</xdr:col>
      <xdr:colOff>447675</xdr:colOff>
      <xdr:row>42</xdr:row>
      <xdr:rowOff>76200</xdr:rowOff>
    </xdr:to>
    <xdr:sp>
      <xdr:nvSpPr>
        <xdr:cNvPr id="1" name="Rectangle 2"/>
        <xdr:cNvSpPr>
          <a:spLocks/>
        </xdr:cNvSpPr>
      </xdr:nvSpPr>
      <xdr:spPr>
        <a:xfrm>
          <a:off x="6276975" y="1276350"/>
          <a:ext cx="3333750" cy="5600700"/>
        </a:xfrm>
        <a:prstGeom prst="round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none" baseline="0"/>
            <a:t>Instructions and Notes</a:t>
          </a:r>
          <a:r>
            <a:rPr lang="en-US" cap="none" sz="1200" b="0" i="0" u="none" baseline="0"/>
            <a:t>:
</a:t>
          </a:r>
          <a:r>
            <a:rPr lang="en-US" cap="none" sz="800" b="0" i="0" u="none" baseline="0"/>
            <a:t>
</a:t>
          </a:r>
          <a:r>
            <a:rPr lang="en-US" cap="none" sz="800" b="1" i="0" u="none" baseline="0"/>
            <a:t>Adding Holidays and Special Events
</a:t>
          </a:r>
          <a:r>
            <a:rPr lang="en-US" cap="none" sz="800" b="0" i="0" u="none" baseline="0"/>
            <a:t>To add new events, copy a row containing an example of the date formula that you wish to use and then modify the month/day or week/weekday as needed.
</a:t>
          </a:r>
          <a:r>
            <a:rPr lang="en-US" cap="none" sz="800" b="1" i="0" u="none" baseline="0">
              <a:solidFill>
                <a:srgbClr val="FF0000"/>
              </a:solidFill>
            </a:rPr>
            <a:t>Calendar Will Only Show up to 2 Holidays/Events Per Day
</a:t>
          </a:r>
          <a:r>
            <a:rPr lang="en-US" cap="none" sz="800" b="0" i="0" u="none" baseline="0"/>
            <a:t>
</a:t>
          </a:r>
          <a:r>
            <a:rPr lang="en-US" cap="none" sz="800" b="1" i="0" u="none" baseline="0"/>
            <a:t>Deleting Events
</a:t>
          </a:r>
          <a:r>
            <a:rPr lang="en-US" cap="none" sz="800" b="0" i="0" u="none" baseline="0"/>
            <a:t>To delete or remove events, just delete the entire row. Or delete the event name (in column A) if you want to keep a formula in the date column for later reference.
</a:t>
          </a:r>
          <a:r>
            <a:rPr lang="en-US" cap="none" sz="800" b="1" i="0" u="none" baseline="0"/>
            <a:t>Floating Holidays/Events</a:t>
          </a:r>
          <a:r>
            <a:rPr lang="en-US" cap="none" sz="800" b="0" i="0" u="none" baseline="0"/>
            <a:t> (e.g. 3rd Sunday of ...)
Floating holidays and events are those that occur on specific days of the month, like the "3rd Sunday of ..."
- Week=1, WeekDay=2 for the 1st Monday of the month
- Week=3, WeekDay=1 for the 3rd Sunday of the month
- Month=2, Week=0, WeekDay=2 for the last Monday in the previous month (January in this case).
- Month=2, Week=-1, WeekDay=2 for the 2nd to last Monday in January (</a:t>
          </a:r>
          <a:r>
            <a:rPr lang="en-US" cap="none" sz="800" b="0" i="1" u="none" baseline="0"/>
            <a:t>another tricky one</a:t>
          </a:r>
          <a:r>
            <a:rPr lang="en-US" cap="none" sz="800" b="0" i="0" u="none" baseline="0"/>
            <a:t>)
</a:t>
          </a:r>
          <a:r>
            <a:rPr lang="en-US" cap="none" sz="800" b="1" i="0" u="none" baseline="0"/>
            <a:t>Additional Notes:
</a:t>
          </a:r>
          <a:r>
            <a:rPr lang="en-US" cap="none" sz="800" b="0" i="0" u="none" baseline="0"/>
            <a:t>-- </a:t>
          </a:r>
          <a:r>
            <a:rPr lang="en-US" cap="none" sz="800" b="1" i="0" u="none" baseline="0"/>
            <a:t>Column A</a:t>
          </a:r>
          <a:r>
            <a:rPr lang="en-US" cap="none" sz="800" b="0" i="0" u="none" baseline="0"/>
            <a:t> is named "arr_event" and is the text displayed on the calendar.
-- </a:t>
          </a:r>
          <a:r>
            <a:rPr lang="en-US" cap="none" sz="800" b="1" i="0" u="none" baseline="0"/>
            <a:t>Column F</a:t>
          </a:r>
          <a:r>
            <a:rPr lang="en-US" cap="none" sz="800" b="0" i="0" u="none" baseline="0"/>
            <a:t> is named "arr_eventdate" and the date calculated in this column is used to determine where to place the event on the calendar.
-- </a:t>
          </a:r>
          <a:r>
            <a:rPr lang="en-US" cap="none" sz="800" b="1" i="0" u="none" baseline="0"/>
            <a:t>Columns D (week) and E (WeekDay) </a:t>
          </a:r>
          <a:r>
            <a:rPr lang="en-US" cap="none" sz="800" b="0" i="0" u="none" baseline="0"/>
            <a:t>are for calculating floating holidays. For example, Thanksgiving is on the 4th Thursday of November.
-- </a:t>
          </a:r>
          <a:r>
            <a:rPr lang="en-US" cap="none" sz="800" b="1" i="0" u="none" baseline="0"/>
            <a:t>Columns B (month) and C (Day)</a:t>
          </a:r>
          <a:r>
            <a:rPr lang="en-US" cap="none" sz="800" b="0" i="0" u="none" baseline="0"/>
            <a:t> are for calculating the date using DATE(year,month,day).
-- If </a:t>
          </a:r>
          <a:r>
            <a:rPr lang="en-US" cap="none" sz="800" b="1" i="0" u="none" baseline="0"/>
            <a:t>2 or more</a:t>
          </a:r>
          <a:r>
            <a:rPr lang="en-US" cap="none" sz="800" b="0" i="0" u="none" baseline="0"/>
            <a:t> events or holidays occur on the </a:t>
          </a:r>
          <a:r>
            <a:rPr lang="en-US" cap="none" sz="800" b="1" i="0" u="none" baseline="0"/>
            <a:t>same day</a:t>
          </a:r>
          <a:r>
            <a:rPr lang="en-US" cap="none" sz="800" b="0" i="0" u="none" baseline="0"/>
            <a:t>, then the one listed FIRST will be the one shown first on the calendar.
-- The DATE() formula only works </a:t>
          </a:r>
          <a:r>
            <a:rPr lang="en-US" cap="none" sz="800" b="1" i="0" u="none" baseline="0"/>
            <a:t>AFTER 1900</a:t>
          </a:r>
          <a:r>
            <a:rPr lang="en-US" cap="none" sz="8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ebexhibits.org/daylightsaving/b.html" TargetMode="External" /><Relationship Id="rId2" Type="http://schemas.openxmlformats.org/officeDocument/2006/relationships/hyperlink" Target="http://webexhibits.org/daylightsaving/b.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63"/>
  <sheetViews>
    <sheetView showGridLines="0" tabSelected="1" workbookViewId="0" topLeftCell="A1">
      <selection activeCell="G4" sqref="G4"/>
    </sheetView>
  </sheetViews>
  <sheetFormatPr defaultColWidth="9.140625" defaultRowHeight="12.75"/>
  <cols>
    <col min="1" max="1" width="3.140625" style="0" customWidth="1"/>
    <col min="2" max="2" width="4.140625" style="0" customWidth="1"/>
    <col min="3" max="3" width="4.57421875" style="0" customWidth="1"/>
    <col min="4" max="4" width="18.7109375" style="0" customWidth="1"/>
    <col min="5" max="5" width="2.7109375" style="0" customWidth="1"/>
    <col min="6" max="6" width="3.7109375" style="0" customWidth="1"/>
    <col min="7" max="7" width="4.28125" style="0" customWidth="1"/>
    <col min="8" max="8" width="26.421875" style="0" customWidth="1"/>
    <col min="9" max="9" width="1.7109375" style="0" customWidth="1"/>
    <col min="10" max="10" width="26.8515625" style="0" customWidth="1"/>
  </cols>
  <sheetData>
    <row r="1" spans="1:10" ht="18">
      <c r="A1" s="1"/>
      <c r="B1" s="1"/>
      <c r="C1" s="1"/>
      <c r="D1" s="1"/>
      <c r="E1" s="2" t="s">
        <v>0</v>
      </c>
      <c r="F1" s="2"/>
      <c r="G1" s="2"/>
      <c r="H1" s="1"/>
      <c r="I1" s="1"/>
      <c r="J1" s="1"/>
    </row>
    <row r="2" spans="1:12" ht="12.75">
      <c r="A2" s="3" t="s">
        <v>1</v>
      </c>
      <c r="B2" s="3"/>
      <c r="C2" s="3"/>
      <c r="D2" s="3"/>
      <c r="E2" s="4"/>
      <c r="F2" s="4"/>
      <c r="G2" s="4"/>
      <c r="H2" s="4"/>
      <c r="I2" s="4"/>
      <c r="J2" s="5" t="s">
        <v>2</v>
      </c>
      <c r="L2" t="s">
        <v>3</v>
      </c>
    </row>
    <row r="3" spans="1:12" ht="12.75">
      <c r="A3" s="4"/>
      <c r="B3" s="4"/>
      <c r="C3" s="4"/>
      <c r="D3" s="4"/>
      <c r="E3" s="4"/>
      <c r="F3" s="4"/>
      <c r="G3" s="4"/>
      <c r="H3" s="4"/>
      <c r="I3" s="4"/>
      <c r="J3" s="4"/>
      <c r="L3" t="s">
        <v>4</v>
      </c>
    </row>
    <row r="4" spans="1:12" ht="12.75">
      <c r="A4" s="6"/>
      <c r="B4" s="6"/>
      <c r="C4" s="7" t="s">
        <v>5</v>
      </c>
      <c r="D4" s="8">
        <v>41583</v>
      </c>
      <c r="E4" s="4"/>
      <c r="F4" s="6"/>
      <c r="G4" s="6"/>
      <c r="H4" s="6"/>
      <c r="I4" s="6"/>
      <c r="J4" s="6"/>
      <c r="L4" t="s">
        <v>6</v>
      </c>
    </row>
    <row r="5" spans="2:10" ht="12.75">
      <c r="B5" s="9"/>
      <c r="C5" s="9"/>
      <c r="D5" s="9"/>
      <c r="E5" s="9"/>
      <c r="F5" s="9"/>
      <c r="G5" s="9"/>
      <c r="H5" s="9"/>
      <c r="I5" s="9"/>
      <c r="J5" s="9"/>
    </row>
    <row r="6" spans="1:10" ht="12.75" customHeight="1">
      <c r="A6" s="10">
        <f>DAY(theDate)</f>
        <v>5</v>
      </c>
      <c r="B6" s="10"/>
      <c r="C6" s="10"/>
      <c r="D6" s="11">
        <f>theDate</f>
        <v>41583</v>
      </c>
      <c r="E6" s="11"/>
      <c r="F6" s="11"/>
      <c r="G6" s="11"/>
      <c r="H6" s="11"/>
      <c r="I6" s="9"/>
      <c r="J6" s="9"/>
    </row>
    <row r="7" spans="1:10" ht="12.75" customHeight="1">
      <c r="A7" s="10"/>
      <c r="B7" s="10"/>
      <c r="C7" s="10"/>
      <c r="D7" s="11"/>
      <c r="E7" s="11"/>
      <c r="F7" s="11"/>
      <c r="G7" s="11"/>
      <c r="H7" s="11"/>
      <c r="I7" s="9"/>
      <c r="J7" s="9"/>
    </row>
    <row r="8" spans="1:10" ht="12.75" customHeight="1">
      <c r="A8" s="10"/>
      <c r="B8" s="10"/>
      <c r="C8" s="10"/>
      <c r="D8" s="12" t="str">
        <f>INDEX({"Sunday","Monday","Tuesday","Wednesday","Thursday","Friday","Saturday"},WEEKDAY(theDate))</f>
        <v>Tuesday</v>
      </c>
      <c r="E8" s="12"/>
      <c r="F8" s="12"/>
      <c r="G8" s="13"/>
      <c r="H8" s="14"/>
      <c r="I8" s="9"/>
      <c r="J8" s="9"/>
    </row>
    <row r="9" spans="1:8" ht="12.75" customHeight="1">
      <c r="A9" s="10"/>
      <c r="B9" s="10"/>
      <c r="C9" s="10"/>
      <c r="D9" s="12"/>
      <c r="E9" s="12"/>
      <c r="F9" s="12"/>
      <c r="G9" s="13"/>
      <c r="H9" s="15"/>
    </row>
    <row r="10" spans="1:6" ht="12.75" customHeight="1">
      <c r="A10" s="16">
        <f>IF(ISERROR(MATCH(theDate,arr_holidaydate,0)),"",INDEX(arr_holiday,MATCH(theDate,arr_holidaydate,0)))</f>
      </c>
      <c r="B10" s="16"/>
      <c r="C10" s="16"/>
      <c r="D10" s="16"/>
      <c r="E10" s="17" t="str">
        <f>"W"&amp;TEXT(1+INT((theDate-DATE(YEAR(theDate+4-WEEKDAY(theDate+6)),1,5)+WEEKDAY(DATE(YEAR(theDate+4-WEEKDAY(theDate+6)),1,3)))/7),"00")&amp;"-"&amp;WEEKDAY(theDate,2)</f>
        <v>W45-2</v>
      </c>
      <c r="F10" s="17"/>
    </row>
    <row r="11" spans="1:4" ht="12.75">
      <c r="A11" s="16">
        <f ca="1">IF(ISERROR(OFFSET(arr_holidaydate,-1+MATCH(theDate,arr_holidaydate,0)+MATCH(theDate,OFFSET(arr_holidaydate,MATCH(theDate,arr_holidaydate,0),0,1000,1),0),-5,1,1)),"",OFFSET(arr_holidaydate,-1+MATCH(theDate,arr_holidaydate,0)+MATCH(theDate,OFFSET(arr_holidaydate,MATCH(theDate,arr_holidaydate,0),0,1000,1),0),-5,1,1))</f>
      </c>
      <c r="B11" s="16"/>
      <c r="C11" s="16"/>
      <c r="D11" s="16"/>
    </row>
    <row r="12" spans="1:4" ht="12.75">
      <c r="A12" s="16">
        <f ca="1">IF(ISERROR(OFFSET(arr_holidaydate,-1+MATCH(theDate,arr_holidaydate,0)+MATCH(theDate,OFFSET(arr_holidaydate,MATCH(theDate,arr_holidaydate,0),0,1000,1),0)+MATCH(theDate,OFFSET(arr_holidaydate,MATCH(theDate,arr_holidaydate,0)+MATCH(theDate,OFFSET(arr_holidaydate,MATCH(theDate,arr_holidaydate,0),0,1000,1),0),0,1000,1),0),-5,1,1)),"",OFFSET(arr_holidaydate,-1+MATCH(theDate,arr_holidaydate,0)+MATCH(theDate,OFFSET(arr_holidaydate,MATCH(theDate,arr_holidaydate,0),0,1000,1),0)+MATCH(theDate,OFFSET(arr_holidaydate,MATCH(theDate,arr_holidaydate,0)+MATCH(theDate,OFFSET(arr_holidaydate,MATCH(theDate,arr_holidaydate,0),0,1000,1),0),0,1000,1),0),-5,1,1))</f>
      </c>
      <c r="B12" s="16"/>
      <c r="C12" s="16"/>
      <c r="D12" s="16"/>
    </row>
    <row r="13" ht="12.75">
      <c r="A13" s="18"/>
    </row>
    <row r="14" spans="1:10" ht="13.5" customHeight="1">
      <c r="A14" s="19" t="s">
        <v>7</v>
      </c>
      <c r="B14" s="19"/>
      <c r="C14" s="19"/>
      <c r="D14" s="19"/>
      <c r="E14" s="20"/>
      <c r="F14" s="21"/>
      <c r="G14" s="21"/>
      <c r="H14" s="21" t="s">
        <v>8</v>
      </c>
      <c r="I14" s="20"/>
      <c r="J14" s="19" t="s">
        <v>9</v>
      </c>
    </row>
    <row r="15" spans="1:10" ht="12.75" customHeight="1">
      <c r="A15" s="22"/>
      <c r="B15" s="22"/>
      <c r="C15" s="22"/>
      <c r="D15" s="22"/>
      <c r="F15" s="23">
        <v>7</v>
      </c>
      <c r="G15" s="24" t="s">
        <v>10</v>
      </c>
      <c r="H15" s="25"/>
      <c r="J15" s="25"/>
    </row>
    <row r="16" spans="1:10" ht="12.75" customHeight="1">
      <c r="A16" s="26"/>
      <c r="B16" s="26"/>
      <c r="C16" s="26"/>
      <c r="D16" s="26"/>
      <c r="F16" s="23"/>
      <c r="G16" s="27" t="s">
        <v>11</v>
      </c>
      <c r="H16" s="28"/>
      <c r="J16" s="29"/>
    </row>
    <row r="17" spans="1:10" ht="12.75" customHeight="1">
      <c r="A17" s="26">
        <f ca="1">IF(ISERROR(OFFSET(arr_eventdate,-1+MATCH(theDate,arr_eventdate,0)+MATCH(theDate,OFFSET(arr_eventdate,MATCH(theDate,arr_eventdate,0),0,1000,1),0)+MATCH(theDate,OFFSET(arr_eventdate,MATCH(theDate,arr_eventdate,0)+MATCH(theDate,OFFSET(arr_eventdate,MATCH(theDate,arr_eventdate,0),0,1000,1),0),0,1000,1),0),-3,1,1)),"",OFFSET(arr_eventdate,-1+MATCH(theDate,arr_eventdate,0)+MATCH(theDate,OFFSET(arr_eventdate,MATCH(theDate,arr_eventdate,0),0,1000,1),0)+MATCH(theDate,OFFSET(arr_eventdate,MATCH(theDate,arr_eventdate,0)+MATCH(theDate,OFFSET(arr_eventdate,MATCH(theDate,arr_eventdate,0),0,1000,1),0),0,1000,1),0),-3,1,1))</f>
      </c>
      <c r="B17" s="26"/>
      <c r="C17" s="26"/>
      <c r="D17" s="26"/>
      <c r="F17" s="30">
        <f>IF(F15=12,1,F15+1)</f>
        <v>8</v>
      </c>
      <c r="G17" s="24" t="s">
        <v>10</v>
      </c>
      <c r="H17" s="25"/>
      <c r="J17" s="29"/>
    </row>
    <row r="18" spans="1:10" ht="12.75" customHeight="1">
      <c r="A18" s="31"/>
      <c r="B18" s="31"/>
      <c r="C18" s="31"/>
      <c r="D18" s="31"/>
      <c r="F18" s="30"/>
      <c r="G18" s="32" t="s">
        <v>12</v>
      </c>
      <c r="H18" s="29"/>
      <c r="J18" s="29"/>
    </row>
    <row r="19" spans="1:10" ht="12.75" customHeight="1">
      <c r="A19" s="33"/>
      <c r="B19" s="33"/>
      <c r="C19" s="33"/>
      <c r="D19" s="33"/>
      <c r="F19" s="34"/>
      <c r="G19" s="32" t="s">
        <v>11</v>
      </c>
      <c r="H19" s="29"/>
      <c r="J19" s="29"/>
    </row>
    <row r="20" spans="1:10" ht="12.75" customHeight="1">
      <c r="A20" s="33"/>
      <c r="B20" s="33"/>
      <c r="C20" s="33"/>
      <c r="D20" s="33"/>
      <c r="F20" s="34"/>
      <c r="G20" s="35" t="s">
        <v>13</v>
      </c>
      <c r="H20" s="36"/>
      <c r="J20" s="29"/>
    </row>
    <row r="21" spans="1:10" ht="12.75" customHeight="1">
      <c r="A21" s="33"/>
      <c r="B21" s="33"/>
      <c r="C21" s="33"/>
      <c r="D21" s="33"/>
      <c r="F21" s="37">
        <f>IF(F17=12,1,F17+1)</f>
        <v>9</v>
      </c>
      <c r="G21" s="38" t="s">
        <v>10</v>
      </c>
      <c r="H21" s="39"/>
      <c r="J21" s="29"/>
    </row>
    <row r="22" spans="1:10" ht="12.75" customHeight="1">
      <c r="A22" s="33"/>
      <c r="B22" s="33"/>
      <c r="C22" s="33"/>
      <c r="D22" s="33"/>
      <c r="F22" s="37"/>
      <c r="G22" s="32" t="s">
        <v>12</v>
      </c>
      <c r="H22" s="29"/>
      <c r="J22" s="29"/>
    </row>
    <row r="23" spans="1:10" ht="12.75" customHeight="1">
      <c r="A23" s="33"/>
      <c r="B23" s="33"/>
      <c r="C23" s="33"/>
      <c r="D23" s="33"/>
      <c r="F23" s="40"/>
      <c r="G23" s="32" t="s">
        <v>11</v>
      </c>
      <c r="H23" s="29"/>
      <c r="J23" s="29"/>
    </row>
    <row r="24" spans="6:10" ht="12.75" customHeight="1">
      <c r="F24" s="40"/>
      <c r="G24" s="41" t="s">
        <v>13</v>
      </c>
      <c r="H24" s="42"/>
      <c r="J24" s="29"/>
    </row>
    <row r="25" spans="6:10" ht="12.75" customHeight="1">
      <c r="F25" s="37">
        <f>IF(F21=12,1,F21+1)</f>
        <v>10</v>
      </c>
      <c r="G25" s="38" t="s">
        <v>10</v>
      </c>
      <c r="H25" s="39"/>
      <c r="J25" s="29"/>
    </row>
    <row r="26" spans="1:10" ht="12.75" customHeight="1">
      <c r="A26" s="43" t="s">
        <v>14</v>
      </c>
      <c r="B26" s="44" t="s">
        <v>15</v>
      </c>
      <c r="C26" s="45" t="s">
        <v>16</v>
      </c>
      <c r="D26" s="45"/>
      <c r="F26" s="37"/>
      <c r="G26" s="32" t="s">
        <v>12</v>
      </c>
      <c r="H26" s="29"/>
      <c r="J26" s="29"/>
    </row>
    <row r="27" spans="1:10" ht="12.75" customHeight="1">
      <c r="A27" s="46"/>
      <c r="B27" s="47"/>
      <c r="C27" s="48"/>
      <c r="D27" s="49"/>
      <c r="F27" s="40"/>
      <c r="G27" s="32" t="s">
        <v>11</v>
      </c>
      <c r="H27" s="29"/>
      <c r="J27" s="29"/>
    </row>
    <row r="28" spans="1:10" ht="12.75" customHeight="1">
      <c r="A28" s="46"/>
      <c r="B28" s="47"/>
      <c r="C28" s="50"/>
      <c r="D28" s="51"/>
      <c r="F28" s="40"/>
      <c r="G28" s="41" t="s">
        <v>13</v>
      </c>
      <c r="H28" s="42"/>
      <c r="J28" s="29"/>
    </row>
    <row r="29" spans="1:10" ht="12.75" customHeight="1">
      <c r="A29" s="46"/>
      <c r="B29" s="47"/>
      <c r="C29" s="50"/>
      <c r="D29" s="51"/>
      <c r="F29" s="37">
        <f>IF(F25=12,1,F25+1)</f>
        <v>11</v>
      </c>
      <c r="G29" s="38" t="s">
        <v>10</v>
      </c>
      <c r="H29" s="39"/>
      <c r="J29" s="29"/>
    </row>
    <row r="30" spans="1:10" ht="12.75" customHeight="1">
      <c r="A30" s="46"/>
      <c r="B30" s="47"/>
      <c r="C30" s="50"/>
      <c r="D30" s="51"/>
      <c r="F30" s="37"/>
      <c r="G30" s="32" t="s">
        <v>12</v>
      </c>
      <c r="H30" s="29"/>
      <c r="J30" s="29"/>
    </row>
    <row r="31" spans="1:10" ht="12.75" customHeight="1">
      <c r="A31" s="46"/>
      <c r="B31" s="47"/>
      <c r="C31" s="50"/>
      <c r="D31" s="51"/>
      <c r="F31" s="40"/>
      <c r="G31" s="32" t="s">
        <v>11</v>
      </c>
      <c r="H31" s="29"/>
      <c r="J31" s="29"/>
    </row>
    <row r="32" spans="1:10" ht="12.75" customHeight="1">
      <c r="A32" s="46"/>
      <c r="B32" s="47"/>
      <c r="C32" s="50"/>
      <c r="D32" s="51"/>
      <c r="F32" s="40"/>
      <c r="G32" s="41" t="s">
        <v>13</v>
      </c>
      <c r="H32" s="42"/>
      <c r="J32" s="29"/>
    </row>
    <row r="33" spans="1:10" ht="12.75" customHeight="1">
      <c r="A33" s="46"/>
      <c r="B33" s="47"/>
      <c r="C33" s="50"/>
      <c r="D33" s="51"/>
      <c r="F33" s="37">
        <f>IF(F29=12,1,F29+1)</f>
        <v>12</v>
      </c>
      <c r="G33" s="38" t="s">
        <v>10</v>
      </c>
      <c r="H33" s="39"/>
      <c r="J33" s="29"/>
    </row>
    <row r="34" spans="1:10" ht="12.75" customHeight="1">
      <c r="A34" s="46"/>
      <c r="B34" s="47"/>
      <c r="C34" s="50"/>
      <c r="D34" s="51"/>
      <c r="F34" s="37"/>
      <c r="G34" s="32" t="s">
        <v>12</v>
      </c>
      <c r="H34" s="29"/>
      <c r="J34" s="29"/>
    </row>
    <row r="35" spans="1:10" ht="12.75" customHeight="1">
      <c r="A35" s="46"/>
      <c r="B35" s="47"/>
      <c r="C35" s="50"/>
      <c r="D35" s="51"/>
      <c r="F35" s="40"/>
      <c r="G35" s="32" t="s">
        <v>11</v>
      </c>
      <c r="H35" s="29"/>
      <c r="J35" s="29"/>
    </row>
    <row r="36" spans="1:10" ht="12.75" customHeight="1">
      <c r="A36" s="46"/>
      <c r="B36" s="47"/>
      <c r="C36" s="50"/>
      <c r="D36" s="51"/>
      <c r="F36" s="40"/>
      <c r="G36" s="41" t="s">
        <v>13</v>
      </c>
      <c r="H36" s="42"/>
      <c r="J36" s="29"/>
    </row>
    <row r="37" spans="1:10" ht="12.75" customHeight="1">
      <c r="A37" s="46"/>
      <c r="B37" s="47"/>
      <c r="C37" s="50"/>
      <c r="D37" s="51"/>
      <c r="F37" s="37">
        <f>IF(F33=12,1,F33+1)</f>
        <v>1</v>
      </c>
      <c r="G37" s="38" t="s">
        <v>10</v>
      </c>
      <c r="H37" s="39"/>
      <c r="J37" s="29"/>
    </row>
    <row r="38" spans="1:10" ht="12.75" customHeight="1">
      <c r="A38" s="46"/>
      <c r="B38" s="47"/>
      <c r="C38" s="50"/>
      <c r="D38" s="51"/>
      <c r="F38" s="37"/>
      <c r="G38" s="32" t="s">
        <v>12</v>
      </c>
      <c r="H38" s="29"/>
      <c r="J38" s="29"/>
    </row>
    <row r="39" spans="1:10" ht="12.75" customHeight="1">
      <c r="A39" s="46"/>
      <c r="B39" s="47"/>
      <c r="C39" s="50"/>
      <c r="D39" s="51"/>
      <c r="F39" s="40"/>
      <c r="G39" s="32" t="s">
        <v>11</v>
      </c>
      <c r="H39" s="29"/>
      <c r="J39" s="29"/>
    </row>
    <row r="40" spans="1:10" ht="12.75" customHeight="1">
      <c r="A40" s="46"/>
      <c r="B40" s="47"/>
      <c r="C40" s="50"/>
      <c r="D40" s="51"/>
      <c r="F40" s="40"/>
      <c r="G40" s="41" t="s">
        <v>13</v>
      </c>
      <c r="H40" s="42"/>
      <c r="J40" s="29"/>
    </row>
    <row r="41" spans="1:10" ht="12.75" customHeight="1">
      <c r="A41" s="46"/>
      <c r="B41" s="47"/>
      <c r="C41" s="50"/>
      <c r="D41" s="51"/>
      <c r="F41" s="37">
        <f>IF(F37=12,1,F37+1)</f>
        <v>2</v>
      </c>
      <c r="G41" s="38" t="s">
        <v>10</v>
      </c>
      <c r="H41" s="39"/>
      <c r="J41" s="29"/>
    </row>
    <row r="42" spans="6:10" ht="12.75" customHeight="1">
      <c r="F42" s="37"/>
      <c r="G42" s="32" t="s">
        <v>12</v>
      </c>
      <c r="H42" s="29"/>
      <c r="J42" s="29"/>
    </row>
    <row r="43" spans="6:10" ht="12.75" customHeight="1">
      <c r="F43" s="40"/>
      <c r="G43" s="32" t="s">
        <v>11</v>
      </c>
      <c r="H43" s="29"/>
      <c r="J43" s="29"/>
    </row>
    <row r="44" spans="1:10" ht="12.75" customHeight="1">
      <c r="A44" s="52" t="s">
        <v>17</v>
      </c>
      <c r="B44" s="52"/>
      <c r="C44" s="45" t="s">
        <v>18</v>
      </c>
      <c r="D44" s="45"/>
      <c r="F44" s="40"/>
      <c r="G44" s="41" t="s">
        <v>13</v>
      </c>
      <c r="H44" s="42"/>
      <c r="J44" s="29"/>
    </row>
    <row r="45" spans="1:10" ht="12.75" customHeight="1">
      <c r="A45" s="53"/>
      <c r="B45" s="53"/>
      <c r="C45" s="54"/>
      <c r="D45" s="54"/>
      <c r="F45" s="37">
        <f>IF(F41=12,1,F41+1)</f>
        <v>3</v>
      </c>
      <c r="G45" s="38" t="s">
        <v>10</v>
      </c>
      <c r="H45" s="39"/>
      <c r="J45" s="29"/>
    </row>
    <row r="46" spans="1:10" ht="12.75" customHeight="1">
      <c r="A46" s="53"/>
      <c r="B46" s="53"/>
      <c r="C46" s="54"/>
      <c r="D46" s="54"/>
      <c r="F46" s="37"/>
      <c r="G46" s="32" t="s">
        <v>12</v>
      </c>
      <c r="H46" s="29"/>
      <c r="J46" s="29"/>
    </row>
    <row r="47" spans="1:10" ht="12.75" customHeight="1">
      <c r="A47" s="53"/>
      <c r="B47" s="53"/>
      <c r="C47" s="54"/>
      <c r="D47" s="54"/>
      <c r="F47" s="40"/>
      <c r="G47" s="32" t="s">
        <v>11</v>
      </c>
      <c r="H47" s="29"/>
      <c r="J47" s="29"/>
    </row>
    <row r="48" spans="1:10" ht="12.75" customHeight="1">
      <c r="A48" s="53"/>
      <c r="B48" s="53"/>
      <c r="C48" s="54"/>
      <c r="D48" s="54"/>
      <c r="F48" s="40"/>
      <c r="G48" s="41" t="s">
        <v>13</v>
      </c>
      <c r="H48" s="42"/>
      <c r="J48" s="29"/>
    </row>
    <row r="49" spans="1:10" ht="12.75" customHeight="1">
      <c r="A49" s="53"/>
      <c r="B49" s="53"/>
      <c r="C49" s="54"/>
      <c r="D49" s="54"/>
      <c r="F49" s="37">
        <f>IF(F45=12,1,F45+1)</f>
        <v>4</v>
      </c>
      <c r="G49" s="38" t="s">
        <v>10</v>
      </c>
      <c r="H49" s="39"/>
      <c r="J49" s="29"/>
    </row>
    <row r="50" spans="1:10" ht="12.75" customHeight="1">
      <c r="A50" s="53"/>
      <c r="B50" s="53"/>
      <c r="C50" s="54"/>
      <c r="D50" s="54"/>
      <c r="F50" s="37"/>
      <c r="G50" s="32" t="s">
        <v>12</v>
      </c>
      <c r="H50" s="29"/>
      <c r="J50" s="29"/>
    </row>
    <row r="51" spans="1:10" ht="12.75" customHeight="1">
      <c r="A51" s="53"/>
      <c r="B51" s="53"/>
      <c r="C51" s="54"/>
      <c r="D51" s="54"/>
      <c r="F51" s="40"/>
      <c r="G51" s="32" t="s">
        <v>11</v>
      </c>
      <c r="H51" s="29"/>
      <c r="J51" s="29"/>
    </row>
    <row r="52" spans="1:10" ht="12.75" customHeight="1">
      <c r="A52" s="53"/>
      <c r="B52" s="53"/>
      <c r="C52" s="54"/>
      <c r="D52" s="54"/>
      <c r="F52" s="40"/>
      <c r="G52" s="41" t="s">
        <v>13</v>
      </c>
      <c r="H52" s="42"/>
      <c r="J52" s="29"/>
    </row>
    <row r="53" spans="6:10" ht="12.75" customHeight="1">
      <c r="F53" s="55">
        <f>IF(F49=12,1,F49+1)</f>
        <v>5</v>
      </c>
      <c r="G53" s="38" t="s">
        <v>10</v>
      </c>
      <c r="H53" s="39"/>
      <c r="J53" s="29"/>
    </row>
    <row r="54" spans="1:10" ht="12.75" customHeight="1">
      <c r="A54" s="52" t="s">
        <v>19</v>
      </c>
      <c r="B54" s="52"/>
      <c r="C54" s="45" t="s">
        <v>20</v>
      </c>
      <c r="D54" s="45"/>
      <c r="F54" s="55"/>
      <c r="G54" s="27" t="s">
        <v>11</v>
      </c>
      <c r="H54" s="28"/>
      <c r="J54" s="29"/>
    </row>
    <row r="55" spans="1:10" ht="12.75" customHeight="1">
      <c r="A55" s="53"/>
      <c r="B55" s="53"/>
      <c r="C55" s="54"/>
      <c r="D55" s="54"/>
      <c r="F55" s="55">
        <f>IF(F53=12,1,F53+1)</f>
        <v>6</v>
      </c>
      <c r="G55" s="38" t="s">
        <v>10</v>
      </c>
      <c r="H55" s="39"/>
      <c r="J55" s="29"/>
    </row>
    <row r="56" spans="1:10" ht="12.75" customHeight="1">
      <c r="A56" s="53"/>
      <c r="B56" s="53"/>
      <c r="C56" s="54"/>
      <c r="D56" s="54"/>
      <c r="F56" s="55"/>
      <c r="G56" s="27" t="s">
        <v>11</v>
      </c>
      <c r="H56" s="28"/>
      <c r="J56" s="29"/>
    </row>
    <row r="57" spans="1:10" ht="12.75" customHeight="1">
      <c r="A57" s="53"/>
      <c r="B57" s="53"/>
      <c r="C57" s="54"/>
      <c r="D57" s="54"/>
      <c r="F57" s="55">
        <f>IF(F55=12,1,F55+1)</f>
        <v>7</v>
      </c>
      <c r="G57" s="38" t="s">
        <v>10</v>
      </c>
      <c r="H57" s="39"/>
      <c r="J57" s="29"/>
    </row>
    <row r="58" spans="1:10" ht="12.75" customHeight="1">
      <c r="A58" s="53"/>
      <c r="B58" s="53"/>
      <c r="C58" s="54"/>
      <c r="D58" s="54"/>
      <c r="F58" s="55"/>
      <c r="G58" s="27" t="s">
        <v>11</v>
      </c>
      <c r="H58" s="28"/>
      <c r="J58" s="29"/>
    </row>
    <row r="59" spans="1:10" ht="12.75" customHeight="1">
      <c r="A59" s="53"/>
      <c r="B59" s="53"/>
      <c r="C59" s="54"/>
      <c r="D59" s="54"/>
      <c r="F59" s="55">
        <f>IF(F57=12,1,F57+1)</f>
        <v>8</v>
      </c>
      <c r="G59" s="38" t="s">
        <v>10</v>
      </c>
      <c r="H59" s="39"/>
      <c r="J59" s="29"/>
    </row>
    <row r="60" spans="1:10" ht="12.75" customHeight="1">
      <c r="A60" s="53"/>
      <c r="B60" s="53"/>
      <c r="C60" s="54"/>
      <c r="D60" s="54"/>
      <c r="F60" s="55"/>
      <c r="G60" s="27" t="s">
        <v>11</v>
      </c>
      <c r="H60" s="28"/>
      <c r="J60" s="29"/>
    </row>
    <row r="61" spans="1:10" ht="12.75" customHeight="1">
      <c r="A61" s="53"/>
      <c r="B61" s="53"/>
      <c r="C61" s="54"/>
      <c r="D61" s="54"/>
      <c r="F61" s="55">
        <f>IF(F59=12,1,F59+1)</f>
        <v>9</v>
      </c>
      <c r="G61" s="38" t="s">
        <v>10</v>
      </c>
      <c r="H61" s="39"/>
      <c r="J61" s="29"/>
    </row>
    <row r="62" spans="1:10" ht="12.75" customHeight="1">
      <c r="A62" s="53"/>
      <c r="B62" s="53"/>
      <c r="C62" s="54"/>
      <c r="D62" s="54"/>
      <c r="F62" s="55"/>
      <c r="G62" s="27" t="s">
        <v>11</v>
      </c>
      <c r="H62" s="28"/>
      <c r="J62" s="29"/>
    </row>
    <row r="63" spans="1:10" ht="12.75" customHeight="1">
      <c r="A63" s="56"/>
      <c r="B63" s="56"/>
      <c r="C63" s="57"/>
      <c r="D63" s="57"/>
      <c r="J63" s="15"/>
    </row>
  </sheetData>
  <sheetProtection selectLockedCells="1" selectUnlockedCells="1"/>
  <mergeCells count="79">
    <mergeCell ref="A2:D2"/>
    <mergeCell ref="A6:C9"/>
    <mergeCell ref="D6:G7"/>
    <mergeCell ref="D8:F9"/>
    <mergeCell ref="A10:D10"/>
    <mergeCell ref="E10:F10"/>
    <mergeCell ref="A11:D11"/>
    <mergeCell ref="A12:D12"/>
    <mergeCell ref="A14:D14"/>
    <mergeCell ref="A15:D15"/>
    <mergeCell ref="F15:F16"/>
    <mergeCell ref="A16:D16"/>
    <mergeCell ref="A17:D17"/>
    <mergeCell ref="F17:F18"/>
    <mergeCell ref="A18:D18"/>
    <mergeCell ref="A19:D19"/>
    <mergeCell ref="F19:F20"/>
    <mergeCell ref="A20:D20"/>
    <mergeCell ref="A21:D21"/>
    <mergeCell ref="F21:F22"/>
    <mergeCell ref="A22:D22"/>
    <mergeCell ref="A23:D23"/>
    <mergeCell ref="F23:F24"/>
    <mergeCell ref="F25:F26"/>
    <mergeCell ref="C26:D26"/>
    <mergeCell ref="F27:F28"/>
    <mergeCell ref="F29:F30"/>
    <mergeCell ref="F31:F32"/>
    <mergeCell ref="F33:F34"/>
    <mergeCell ref="F35:F36"/>
    <mergeCell ref="F37:F38"/>
    <mergeCell ref="F39:F40"/>
    <mergeCell ref="F41:F42"/>
    <mergeCell ref="F43:F44"/>
    <mergeCell ref="A44:B44"/>
    <mergeCell ref="C44:D44"/>
    <mergeCell ref="A45:B45"/>
    <mergeCell ref="C45:D45"/>
    <mergeCell ref="F45:F46"/>
    <mergeCell ref="A46:B46"/>
    <mergeCell ref="C46:D46"/>
    <mergeCell ref="A47:B47"/>
    <mergeCell ref="C47:D47"/>
    <mergeCell ref="F47:F48"/>
    <mergeCell ref="A48:B48"/>
    <mergeCell ref="C48:D48"/>
    <mergeCell ref="A49:B49"/>
    <mergeCell ref="C49:D49"/>
    <mergeCell ref="F49:F50"/>
    <mergeCell ref="A50:B50"/>
    <mergeCell ref="C50:D50"/>
    <mergeCell ref="A51:B51"/>
    <mergeCell ref="C51:D51"/>
    <mergeCell ref="F51:F52"/>
    <mergeCell ref="A52:B52"/>
    <mergeCell ref="C52:D52"/>
    <mergeCell ref="F53:F54"/>
    <mergeCell ref="A54:B54"/>
    <mergeCell ref="C54:D54"/>
    <mergeCell ref="A55:B55"/>
    <mergeCell ref="C55:D55"/>
    <mergeCell ref="F55:F56"/>
    <mergeCell ref="A56:B56"/>
    <mergeCell ref="C56:D56"/>
    <mergeCell ref="A57:B57"/>
    <mergeCell ref="C57:D57"/>
    <mergeCell ref="F57:F58"/>
    <mergeCell ref="A58:B58"/>
    <mergeCell ref="C58:D58"/>
    <mergeCell ref="A59:B59"/>
    <mergeCell ref="C59:D59"/>
    <mergeCell ref="F59:F60"/>
    <mergeCell ref="A60:B60"/>
    <mergeCell ref="C60:D60"/>
    <mergeCell ref="A61:B61"/>
    <mergeCell ref="C61:D61"/>
    <mergeCell ref="F61:F62"/>
    <mergeCell ref="A62:B62"/>
    <mergeCell ref="C62:D62"/>
  </mergeCells>
  <hyperlinks>
    <hyperlink ref="A2" r:id="rId1" display="More Calendars"/>
  </hyperlinks>
  <printOptions/>
  <pageMargins left="0.6" right="0.25" top="0.4" bottom="0.25" header="0.5118055555555555" footer="0.25"/>
  <pageSetup horizontalDpi="300" verticalDpi="300" orientation="portrait"/>
  <headerFooter alignWithMargins="0">
    <oddFooter>&amp;L&amp;8© 2009 Vertex42 LLC&amp;R&amp;8www.vertex42.com/calendars/</oddFooter>
  </headerFooter>
  <drawing r:id="rId4"/>
  <legacyDrawing r:id="rId3"/>
</worksheet>
</file>

<file path=xl/worksheets/sheet2.xml><?xml version="1.0" encoding="utf-8"?>
<worksheet xmlns="http://schemas.openxmlformats.org/spreadsheetml/2006/main" xmlns:r="http://schemas.openxmlformats.org/officeDocument/2006/relationships">
  <dimension ref="A1:G58"/>
  <sheetViews>
    <sheetView showGridLines="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18.7109375" style="0" customWidth="1"/>
    <col min="2" max="2" width="6.28125" style="0" customWidth="1"/>
    <col min="3" max="3" width="6.57421875" style="0" customWidth="1"/>
    <col min="4" max="4" width="5.421875" style="0" customWidth="1"/>
    <col min="5" max="5" width="8.28125" style="0" customWidth="1"/>
    <col min="6" max="6" width="11.28125" style="0" customWidth="1"/>
    <col min="7" max="7" width="26.00390625" style="0" customWidth="1"/>
  </cols>
  <sheetData>
    <row r="1" spans="1:7" ht="12.75">
      <c r="A1" s="2" t="s">
        <v>21</v>
      </c>
      <c r="B1" s="1"/>
      <c r="C1" s="1"/>
      <c r="D1" s="1"/>
      <c r="E1" s="1"/>
      <c r="F1" s="58"/>
      <c r="G1" s="58"/>
    </row>
    <row r="2" ht="12.75">
      <c r="G2" s="59"/>
    </row>
    <row r="3" spans="1:7" ht="12.75">
      <c r="A3" t="s">
        <v>22</v>
      </c>
      <c r="B3" s="60">
        <f>YEAR(theDate)</f>
        <v>2013</v>
      </c>
      <c r="G3" s="59"/>
    </row>
    <row r="4" spans="1:7" ht="12.75">
      <c r="A4" t="s">
        <v>23</v>
      </c>
      <c r="B4" s="60">
        <f>MONTH(theDate)</f>
        <v>11</v>
      </c>
      <c r="G4" s="59"/>
    </row>
    <row r="5" ht="12.75">
      <c r="G5" s="59"/>
    </row>
    <row r="6" spans="1:7" ht="12.75">
      <c r="A6" s="61" t="s">
        <v>24</v>
      </c>
      <c r="B6" s="62" t="s">
        <v>25</v>
      </c>
      <c r="C6" s="62" t="s">
        <v>26</v>
      </c>
      <c r="D6" s="63" t="s">
        <v>27</v>
      </c>
      <c r="E6" s="63" t="s">
        <v>28</v>
      </c>
      <c r="F6" s="64" t="s">
        <v>29</v>
      </c>
      <c r="G6" s="65" t="s">
        <v>9</v>
      </c>
    </row>
    <row r="7" spans="1:7" ht="12.75">
      <c r="A7" t="s">
        <v>30</v>
      </c>
      <c r="B7" s="66">
        <v>4</v>
      </c>
      <c r="C7" s="66">
        <v>15</v>
      </c>
      <c r="D7" s="66"/>
      <c r="E7" s="66"/>
      <c r="F7" s="67">
        <f>IF(WEEKDAY(DATE(year,B7,C7))=1,DATE(year,B7,C7)+1,IF(WEEKDAY(DATE(year,B7,C7))=7,DATE(year,B7,C7)+2,DATE(year,B7,C7)))</f>
        <v>41379</v>
      </c>
      <c r="G7" t="s">
        <v>31</v>
      </c>
    </row>
    <row r="8" spans="1:7" ht="12.75">
      <c r="A8" t="s">
        <v>32</v>
      </c>
      <c r="B8" s="66">
        <v>4</v>
      </c>
      <c r="D8" s="66"/>
      <c r="E8" s="66">
        <v>1</v>
      </c>
      <c r="F8" s="68">
        <f>IF(year&lt;2007,(DATE(year,B8,1)+(1-1)*7)+IF(E8&lt;WEEKDAY(DATE(year,B8,1)),E8+7-WEEKDAY(DATE(year,B8,1)),E8-WEEKDAY(DATE(year,B8,1))),(DATE(year,B8-1,1)+(2-1)*7)+IF(E8&lt;WEEKDAY(DATE(year,B8-1,1)),E8+7-WEEKDAY(DATE(year,B8-1,1)),E8-WEEKDAY(DATE(year,B8-1,1))))</f>
        <v>41343</v>
      </c>
      <c r="G8" s="69" t="s">
        <v>33</v>
      </c>
    </row>
    <row r="9" spans="1:7" ht="12.75">
      <c r="A9" t="s">
        <v>32</v>
      </c>
      <c r="B9" s="66">
        <v>11</v>
      </c>
      <c r="D9" s="66"/>
      <c r="E9" s="66">
        <v>1</v>
      </c>
      <c r="F9" s="68">
        <f>IF(year&lt;2007,(DATE(year,B9,1)+(-1)*7)+IF(E9&lt;WEEKDAY(DATE(year,B9,1)),E9+7-WEEKDAY(DATE(year,B9,1)),E9-WEEKDAY(DATE(year,B9,1))),(DATE(year,B9,1)+(1-1)*7)+IF(E9&lt;WEEKDAY(DATE(year,B9,1)),E9+7-WEEKDAY(DATE(year,B9,1)),E9-WEEKDAY(DATE(year,B9,1))))</f>
        <v>41581</v>
      </c>
      <c r="G9" s="69" t="s">
        <v>34</v>
      </c>
    </row>
    <row r="10" spans="1:7" ht="12.75">
      <c r="A10" t="s">
        <v>35</v>
      </c>
      <c r="B10" s="66"/>
      <c r="C10" s="66"/>
      <c r="D10" s="66"/>
      <c r="E10" s="66"/>
      <c r="F10" s="67">
        <f>F20+6</f>
        <v>41525</v>
      </c>
      <c r="G10" s="70" t="s">
        <v>36</v>
      </c>
    </row>
    <row r="11" spans="1:7" ht="12.75">
      <c r="A11" t="s">
        <v>37</v>
      </c>
      <c r="B11" s="66">
        <v>4</v>
      </c>
      <c r="C11" s="66"/>
      <c r="D11" s="66"/>
      <c r="E11" s="66">
        <v>4</v>
      </c>
      <c r="F11" s="67">
        <f>IF(WEEKDAY(DATE(year,B11+1,0),1)=7,DATE(year,B11+1,0)-(7-E11),(DATE(year,B11+1,0)-WEEKDAY(DATE(year,B11+1,0),1))-(7-E11))</f>
        <v>41388</v>
      </c>
      <c r="G11" s="70" t="s">
        <v>38</v>
      </c>
    </row>
    <row r="12" spans="1:7" ht="12.75">
      <c r="A12" t="s">
        <v>39</v>
      </c>
      <c r="B12" s="66">
        <v>1</v>
      </c>
      <c r="C12" s="66"/>
      <c r="D12" s="66">
        <v>3</v>
      </c>
      <c r="E12" s="66">
        <v>2</v>
      </c>
      <c r="F12" s="68">
        <f>IF(OR(OR(B12="",D12=""),E12=""),"",(DATE(year+1,B12,1)+(D12-1)*7)+E12-WEEKDAY(DATE(year+1,B12,1))+IF(E12&lt;WEEKDAY(DATE(year+1,B12,1)),7,0))</f>
        <v>41659</v>
      </c>
      <c r="G12" s="70" t="s">
        <v>40</v>
      </c>
    </row>
    <row r="13" ht="12.75">
      <c r="G13" s="59"/>
    </row>
    <row r="14" spans="1:7" ht="12.75">
      <c r="A14" s="71" t="s">
        <v>41</v>
      </c>
      <c r="B14" s="72"/>
      <c r="C14" s="72"/>
      <c r="D14" s="73"/>
      <c r="E14" s="73"/>
      <c r="F14" s="74"/>
      <c r="G14" s="72"/>
    </row>
    <row r="15" spans="1:7" ht="12.75">
      <c r="A15" t="s">
        <v>42</v>
      </c>
      <c r="B15" s="66">
        <v>11</v>
      </c>
      <c r="D15" s="66">
        <v>4</v>
      </c>
      <c r="E15" s="66">
        <v>5</v>
      </c>
      <c r="F15" s="75">
        <f>IF(OR(OR(B15="",D15=""),E15=""),"",(DATE(year,B15,1)+(D15-1)*7)+E15-WEEKDAY(DATE(year,B15,1))+IF(E15&lt;WEEKDAY(DATE(year,B15,1)),7,0))</f>
        <v>41606</v>
      </c>
      <c r="G15" t="s">
        <v>43</v>
      </c>
    </row>
    <row r="16" spans="1:7" ht="12.75">
      <c r="A16" t="s">
        <v>39</v>
      </c>
      <c r="B16" s="66">
        <v>1</v>
      </c>
      <c r="C16" s="66"/>
      <c r="D16" s="66">
        <v>3</v>
      </c>
      <c r="E16" s="66">
        <v>2</v>
      </c>
      <c r="F16" s="75">
        <f>IF(OR(OR(B16="",D16=""),E16=""),"",(DATE(year,B16,1)+(D16-1)*7)+E16-WEEKDAY(DATE(year,B16,1))+IF(E16&lt;WEEKDAY(DATE(year,B16,1)),7,0))</f>
        <v>41295</v>
      </c>
      <c r="G16" t="s">
        <v>40</v>
      </c>
    </row>
    <row r="17" spans="1:7" ht="12.75">
      <c r="A17" t="s">
        <v>44</v>
      </c>
      <c r="B17" s="66">
        <v>5</v>
      </c>
      <c r="D17" s="66">
        <v>2</v>
      </c>
      <c r="E17" s="66">
        <v>1</v>
      </c>
      <c r="F17" s="75">
        <f aca="true" t="shared" si="0" ref="F17:F25">IF(OR(OR(B17="",D17=""),E17=""),"",(DATE(year,B17,1)+(D17-1)*7)+E17-WEEKDAY(DATE(year,B17,1))+IF(E17&lt;WEEKDAY(DATE(year,B17,1)),7,0))</f>
        <v>41406</v>
      </c>
      <c r="G17" t="s">
        <v>45</v>
      </c>
    </row>
    <row r="18" spans="1:7" ht="12.75">
      <c r="A18" t="s">
        <v>46</v>
      </c>
      <c r="B18" s="66">
        <v>6</v>
      </c>
      <c r="D18" s="66">
        <v>3</v>
      </c>
      <c r="E18" s="66">
        <v>1</v>
      </c>
      <c r="F18" s="75">
        <f t="shared" si="0"/>
        <v>41441</v>
      </c>
      <c r="G18" t="s">
        <v>47</v>
      </c>
    </row>
    <row r="19" spans="1:7" ht="12.75">
      <c r="A19" t="s">
        <v>48</v>
      </c>
      <c r="B19" s="66">
        <v>7</v>
      </c>
      <c r="C19" s="66"/>
      <c r="D19" s="66">
        <v>4</v>
      </c>
      <c r="E19" s="66">
        <v>1</v>
      </c>
      <c r="F19" s="75">
        <f t="shared" si="0"/>
        <v>41483</v>
      </c>
      <c r="G19" t="s">
        <v>49</v>
      </c>
    </row>
    <row r="20" spans="1:7" ht="12.75">
      <c r="A20" t="s">
        <v>50</v>
      </c>
      <c r="B20" s="66">
        <v>9</v>
      </c>
      <c r="D20" s="66">
        <v>1</v>
      </c>
      <c r="E20" s="66">
        <v>2</v>
      </c>
      <c r="F20" s="75">
        <f t="shared" si="0"/>
        <v>41519</v>
      </c>
      <c r="G20" t="s">
        <v>51</v>
      </c>
    </row>
    <row r="21" spans="1:7" ht="12.75">
      <c r="A21" t="s">
        <v>52</v>
      </c>
      <c r="B21" s="66">
        <v>2</v>
      </c>
      <c r="D21" s="66">
        <v>3</v>
      </c>
      <c r="E21" s="66">
        <v>2</v>
      </c>
      <c r="F21" s="75">
        <f t="shared" si="0"/>
        <v>41323</v>
      </c>
      <c r="G21" t="s">
        <v>53</v>
      </c>
    </row>
    <row r="22" spans="1:7" ht="12.75">
      <c r="A22" t="s">
        <v>54</v>
      </c>
      <c r="B22" s="66">
        <v>10</v>
      </c>
      <c r="C22" s="66"/>
      <c r="D22" s="66">
        <v>2</v>
      </c>
      <c r="E22" s="66">
        <v>2</v>
      </c>
      <c r="F22" s="75">
        <f t="shared" si="0"/>
        <v>41561</v>
      </c>
      <c r="G22" t="s">
        <v>55</v>
      </c>
    </row>
    <row r="23" spans="1:7" ht="12.75">
      <c r="A23" t="s">
        <v>56</v>
      </c>
      <c r="B23" s="66">
        <v>6</v>
      </c>
      <c r="D23" s="66">
        <v>0</v>
      </c>
      <c r="E23" s="66">
        <v>2</v>
      </c>
      <c r="F23" s="75">
        <f t="shared" si="0"/>
        <v>41421</v>
      </c>
      <c r="G23" t="s">
        <v>57</v>
      </c>
    </row>
    <row r="24" spans="6:7" ht="12.75">
      <c r="F24" s="75">
        <f t="shared" si="0"/>
      </c>
      <c r="G24" s="59"/>
    </row>
    <row r="25" spans="6:7" ht="12.75">
      <c r="F25" s="75">
        <f t="shared" si="0"/>
      </c>
      <c r="G25" s="59"/>
    </row>
    <row r="26" ht="12.75">
      <c r="G26" s="59"/>
    </row>
    <row r="27" spans="1:7" ht="12.75">
      <c r="A27" s="71" t="s">
        <v>58</v>
      </c>
      <c r="B27" s="72"/>
      <c r="C27" s="72"/>
      <c r="D27" s="73"/>
      <c r="E27" s="73"/>
      <c r="F27" s="74"/>
      <c r="G27" s="72"/>
    </row>
    <row r="28" spans="1:6" ht="12.75">
      <c r="A28" t="s">
        <v>59</v>
      </c>
      <c r="B28" s="66">
        <v>10</v>
      </c>
      <c r="C28" s="66">
        <v>31</v>
      </c>
      <c r="D28" s="66"/>
      <c r="E28" s="66"/>
      <c r="F28" s="76">
        <f aca="true" t="shared" si="1" ref="F28:F58">IF(OR(B28="",C28=""),"",IF(AND(month=12,B28=1),DATE(year+1,B28,C28),IF(AND(month=1,B28=12),DATE(year-1,B28,C28),DATE(year,B28,C28))))</f>
        <v>41578</v>
      </c>
    </row>
    <row r="29" spans="1:6" ht="12.75">
      <c r="A29" t="s">
        <v>60</v>
      </c>
      <c r="B29" s="66">
        <v>12</v>
      </c>
      <c r="C29" s="66">
        <v>25</v>
      </c>
      <c r="D29" s="66"/>
      <c r="E29" s="66"/>
      <c r="F29" s="76">
        <f t="shared" si="1"/>
        <v>41633</v>
      </c>
    </row>
    <row r="30" spans="1:6" ht="12.75">
      <c r="A30" t="s">
        <v>61</v>
      </c>
      <c r="B30" s="66">
        <v>12</v>
      </c>
      <c r="C30" s="66">
        <v>24</v>
      </c>
      <c r="D30" s="66"/>
      <c r="E30" s="66"/>
      <c r="F30" s="76">
        <f t="shared" si="1"/>
        <v>41632</v>
      </c>
    </row>
    <row r="31" spans="1:6" ht="12.75">
      <c r="A31" t="s">
        <v>62</v>
      </c>
      <c r="B31" s="66">
        <v>12</v>
      </c>
      <c r="C31" s="66">
        <v>31</v>
      </c>
      <c r="D31" s="66"/>
      <c r="E31" s="66"/>
      <c r="F31" s="76">
        <f t="shared" si="1"/>
        <v>41639</v>
      </c>
    </row>
    <row r="32" spans="1:6" ht="12.75">
      <c r="A32" t="s">
        <v>63</v>
      </c>
      <c r="B32" s="66">
        <v>1</v>
      </c>
      <c r="C32" s="66">
        <v>1</v>
      </c>
      <c r="D32" s="66"/>
      <c r="E32" s="66"/>
      <c r="F32" s="76">
        <f t="shared" si="1"/>
        <v>41275</v>
      </c>
    </row>
    <row r="33" spans="1:6" ht="12.75">
      <c r="A33" t="s">
        <v>64</v>
      </c>
      <c r="B33" s="66">
        <v>3</v>
      </c>
      <c r="C33" s="66">
        <v>17</v>
      </c>
      <c r="D33" s="66"/>
      <c r="E33" s="66"/>
      <c r="F33" s="76">
        <f t="shared" si="1"/>
        <v>41350</v>
      </c>
    </row>
    <row r="34" spans="1:6" ht="12.75">
      <c r="A34" t="s">
        <v>65</v>
      </c>
      <c r="B34" s="66">
        <v>4</v>
      </c>
      <c r="C34" s="66">
        <v>1</v>
      </c>
      <c r="D34" s="66"/>
      <c r="E34" s="66"/>
      <c r="F34" s="76">
        <f t="shared" si="1"/>
        <v>41365</v>
      </c>
    </row>
    <row r="35" spans="1:6" ht="12.75">
      <c r="A35" t="s">
        <v>66</v>
      </c>
      <c r="B35" s="66">
        <v>6</v>
      </c>
      <c r="C35" s="66">
        <v>14</v>
      </c>
      <c r="D35" s="66"/>
      <c r="E35" s="66"/>
      <c r="F35" s="76">
        <f t="shared" si="1"/>
        <v>41439</v>
      </c>
    </row>
    <row r="36" spans="1:6" ht="12.75">
      <c r="A36" t="s">
        <v>67</v>
      </c>
      <c r="B36" s="66">
        <v>7</v>
      </c>
      <c r="C36" s="66">
        <v>4</v>
      </c>
      <c r="D36" s="66"/>
      <c r="E36" s="66"/>
      <c r="F36" s="76">
        <f t="shared" si="1"/>
        <v>41459</v>
      </c>
    </row>
    <row r="37" spans="1:6" ht="12.75">
      <c r="A37" t="s">
        <v>68</v>
      </c>
      <c r="B37" s="66">
        <v>11</v>
      </c>
      <c r="C37" s="66">
        <v>11</v>
      </c>
      <c r="D37" s="66"/>
      <c r="E37" s="66"/>
      <c r="F37" s="76">
        <f t="shared" si="1"/>
        <v>41589</v>
      </c>
    </row>
    <row r="38" spans="1:6" ht="12.75">
      <c r="A38" t="s">
        <v>69</v>
      </c>
      <c r="B38" s="66">
        <v>2</v>
      </c>
      <c r="C38" s="66">
        <v>2</v>
      </c>
      <c r="D38" s="66"/>
      <c r="E38" s="66"/>
      <c r="F38" s="76">
        <f t="shared" si="1"/>
        <v>41307</v>
      </c>
    </row>
    <row r="39" spans="1:6" ht="12.75">
      <c r="A39" t="s">
        <v>70</v>
      </c>
      <c r="B39" s="66">
        <v>2</v>
      </c>
      <c r="C39" s="66">
        <v>12</v>
      </c>
      <c r="D39" s="66"/>
      <c r="E39" s="66"/>
      <c r="F39" s="76">
        <f t="shared" si="1"/>
        <v>41317</v>
      </c>
    </row>
    <row r="40" spans="1:6" ht="12.75">
      <c r="A40" t="s">
        <v>71</v>
      </c>
      <c r="B40" s="66">
        <v>2</v>
      </c>
      <c r="C40" s="66">
        <v>14</v>
      </c>
      <c r="D40" s="66"/>
      <c r="E40" s="66"/>
      <c r="F40" s="76">
        <f t="shared" si="1"/>
        <v>41319</v>
      </c>
    </row>
    <row r="41" spans="1:6" ht="12.75">
      <c r="A41" t="s">
        <v>72</v>
      </c>
      <c r="B41" s="66">
        <v>4</v>
      </c>
      <c r="C41" s="66">
        <v>22</v>
      </c>
      <c r="D41" s="66"/>
      <c r="E41" s="66"/>
      <c r="F41" s="76">
        <f t="shared" si="1"/>
        <v>41386</v>
      </c>
    </row>
    <row r="42" spans="1:6" ht="12.75">
      <c r="A42" t="s">
        <v>73</v>
      </c>
      <c r="B42" s="66">
        <v>10</v>
      </c>
      <c r="C42" s="66">
        <v>24</v>
      </c>
      <c r="D42" s="66"/>
      <c r="E42" s="66"/>
      <c r="F42" s="76">
        <f t="shared" si="1"/>
        <v>41571</v>
      </c>
    </row>
    <row r="43" spans="2:6" ht="12.75">
      <c r="B43" s="66"/>
      <c r="C43" s="66"/>
      <c r="D43" s="66"/>
      <c r="E43" s="66"/>
      <c r="F43" s="76">
        <f t="shared" si="1"/>
      </c>
    </row>
    <row r="44" spans="2:6" ht="12.75">
      <c r="B44" s="66"/>
      <c r="C44" s="66"/>
      <c r="D44" s="66"/>
      <c r="E44" s="66"/>
      <c r="F44" s="76">
        <f t="shared" si="1"/>
      </c>
    </row>
    <row r="45" ht="12.75">
      <c r="F45" s="76">
        <f t="shared" si="1"/>
      </c>
    </row>
    <row r="46" ht="12.75">
      <c r="F46" s="76">
        <f t="shared" si="1"/>
      </c>
    </row>
    <row r="47" ht="12.75">
      <c r="F47" s="76">
        <f t="shared" si="1"/>
      </c>
    </row>
    <row r="48" ht="12.75">
      <c r="F48" s="76">
        <f t="shared" si="1"/>
      </c>
    </row>
    <row r="49" ht="12.75">
      <c r="F49" s="76">
        <f t="shared" si="1"/>
      </c>
    </row>
    <row r="50" ht="12.75">
      <c r="F50" s="76">
        <f t="shared" si="1"/>
      </c>
    </row>
    <row r="51" ht="12.75">
      <c r="F51" s="76">
        <f t="shared" si="1"/>
      </c>
    </row>
    <row r="52" ht="12.75">
      <c r="F52" s="76">
        <f t="shared" si="1"/>
      </c>
    </row>
    <row r="53" ht="12.75">
      <c r="F53" s="76">
        <f t="shared" si="1"/>
      </c>
    </row>
    <row r="54" ht="12.75">
      <c r="F54" s="76">
        <f t="shared" si="1"/>
      </c>
    </row>
    <row r="55" ht="12.75">
      <c r="F55" s="76">
        <f t="shared" si="1"/>
      </c>
    </row>
    <row r="56" ht="12.75">
      <c r="F56" s="76">
        <f t="shared" si="1"/>
      </c>
    </row>
    <row r="57" ht="12.75">
      <c r="F57" s="76">
        <f t="shared" si="1"/>
      </c>
    </row>
    <row r="58" ht="12.75">
      <c r="F58" s="76">
        <f t="shared" si="1"/>
      </c>
    </row>
  </sheetData>
  <sheetProtection selectLockedCells="1" selectUnlockedCells="1"/>
  <hyperlinks>
    <hyperlink ref="G8" r:id="rId1" display="2nd Sunday in March (starting in 2007), 1st Sunday in April (prior to 2007)"/>
    <hyperlink ref="G9" r:id="rId2" display="1st Sunday of November (starting in 2007), Last Sunday in October (prior to 2007)"/>
  </hyperlinks>
  <printOptions/>
  <pageMargins left="0.7479166666666667" right="0.7479166666666667" top="0.9840277777777777" bottom="0.9840277777777777" header="0.5118055555555555" footer="0.5118055555555555"/>
  <pageSetup horizontalDpi="300" verticalDpi="300" orientation="portrait"/>
  <drawing r:id="rId5"/>
  <legacyDrawing r:id="rId4"/>
</worksheet>
</file>

<file path=xl/worksheets/sheet3.xml><?xml version="1.0" encoding="utf-8"?>
<worksheet xmlns="http://schemas.openxmlformats.org/spreadsheetml/2006/main" xmlns:r="http://schemas.openxmlformats.org/officeDocument/2006/relationships">
  <dimension ref="A1:F42"/>
  <sheetViews>
    <sheetView showGridLines="0" workbookViewId="0" topLeftCell="A1">
      <selection activeCell="A2" sqref="A2"/>
    </sheetView>
  </sheetViews>
  <sheetFormatPr defaultColWidth="9.140625" defaultRowHeight="12.75"/>
  <cols>
    <col min="1" max="1" width="27.421875" style="0" customWidth="1"/>
    <col min="2" max="2" width="6.28125" style="0" customWidth="1"/>
    <col min="3" max="3" width="6.57421875" style="0" customWidth="1"/>
    <col min="4" max="4" width="10.00390625" style="0" customWidth="1"/>
  </cols>
  <sheetData>
    <row r="1" spans="1:4" ht="12.75">
      <c r="A1" s="2" t="s">
        <v>74</v>
      </c>
      <c r="B1" s="1"/>
      <c r="C1" s="1"/>
      <c r="D1" s="58"/>
    </row>
    <row r="2" ht="12.75">
      <c r="F2" t="s">
        <v>75</v>
      </c>
    </row>
    <row r="3" spans="1:6" ht="12.75">
      <c r="A3" s="77" t="s">
        <v>76</v>
      </c>
      <c r="B3" s="78" t="s">
        <v>25</v>
      </c>
      <c r="C3" s="78" t="s">
        <v>26</v>
      </c>
      <c r="D3" s="79" t="s">
        <v>29</v>
      </c>
      <c r="F3" t="s">
        <v>77</v>
      </c>
    </row>
    <row r="4" spans="1:4" ht="12.75">
      <c r="A4" t="s">
        <v>78</v>
      </c>
      <c r="B4" s="66">
        <v>2</v>
      </c>
      <c r="C4" s="66">
        <v>14</v>
      </c>
      <c r="D4" s="76">
        <f aca="true" t="shared" si="0" ref="D4:D42">IF(OR(B4="",C4=""),"",IF(AND(month=12,B4=1),DATE(year+1,B4,C4),IF(AND(month=1,B4=12),DATE(year-1,B4,C4),DATE(year,B4,C4))))</f>
        <v>41319</v>
      </c>
    </row>
    <row r="5" spans="1:4" ht="12.75">
      <c r="A5" t="s">
        <v>79</v>
      </c>
      <c r="B5" s="66">
        <v>2</v>
      </c>
      <c r="C5" s="66">
        <v>14</v>
      </c>
      <c r="D5" s="76">
        <f t="shared" si="0"/>
        <v>41319</v>
      </c>
    </row>
    <row r="6" spans="2:4" ht="12.75">
      <c r="B6" s="66"/>
      <c r="C6" s="66"/>
      <c r="D6" s="76">
        <f t="shared" si="0"/>
      </c>
    </row>
    <row r="7" ht="12.75">
      <c r="D7" s="76">
        <f t="shared" si="0"/>
      </c>
    </row>
    <row r="8" spans="2:4" ht="12.75">
      <c r="B8" s="66"/>
      <c r="C8" s="66"/>
      <c r="D8" s="76">
        <f t="shared" si="0"/>
      </c>
    </row>
    <row r="9" ht="12.75">
      <c r="D9" s="76">
        <f t="shared" si="0"/>
      </c>
    </row>
    <row r="10" ht="12.75">
      <c r="D10" s="76">
        <f t="shared" si="0"/>
      </c>
    </row>
    <row r="11" ht="12.75">
      <c r="D11" s="76">
        <f t="shared" si="0"/>
      </c>
    </row>
    <row r="12" ht="12.75">
      <c r="D12" s="76">
        <f t="shared" si="0"/>
      </c>
    </row>
    <row r="13" ht="12.75">
      <c r="D13" s="76">
        <f t="shared" si="0"/>
      </c>
    </row>
    <row r="14" ht="12.75">
      <c r="D14" s="76">
        <f t="shared" si="0"/>
      </c>
    </row>
    <row r="15" ht="12.75">
      <c r="D15" s="76">
        <f t="shared" si="0"/>
      </c>
    </row>
    <row r="16" ht="12.75">
      <c r="D16" s="76">
        <f t="shared" si="0"/>
      </c>
    </row>
    <row r="17" ht="12.75">
      <c r="D17" s="76">
        <f t="shared" si="0"/>
      </c>
    </row>
    <row r="18" ht="12.75">
      <c r="D18" s="76">
        <f t="shared" si="0"/>
      </c>
    </row>
    <row r="19" ht="12.75">
      <c r="D19" s="76">
        <f t="shared" si="0"/>
      </c>
    </row>
    <row r="20" ht="12.75">
      <c r="D20" s="76">
        <f t="shared" si="0"/>
      </c>
    </row>
    <row r="21" ht="12.75">
      <c r="D21" s="76">
        <f t="shared" si="0"/>
      </c>
    </row>
    <row r="22" ht="12.75">
      <c r="D22" s="76">
        <f t="shared" si="0"/>
      </c>
    </row>
    <row r="23" ht="12.75">
      <c r="D23" s="76">
        <f t="shared" si="0"/>
      </c>
    </row>
    <row r="24" ht="12.75">
      <c r="D24" s="76">
        <f t="shared" si="0"/>
      </c>
    </row>
    <row r="25" ht="12.75">
      <c r="D25" s="76">
        <f t="shared" si="0"/>
      </c>
    </row>
    <row r="26" ht="12.75">
      <c r="D26" s="76">
        <f t="shared" si="0"/>
      </c>
    </row>
    <row r="27" ht="12.75">
      <c r="D27" s="76">
        <f t="shared" si="0"/>
      </c>
    </row>
    <row r="28" ht="12.75">
      <c r="D28" s="76">
        <f t="shared" si="0"/>
      </c>
    </row>
    <row r="29" ht="12.75">
      <c r="D29" s="76">
        <f t="shared" si="0"/>
      </c>
    </row>
    <row r="30" ht="12.75">
      <c r="D30" s="76">
        <f t="shared" si="0"/>
      </c>
    </row>
    <row r="31" ht="12.75">
      <c r="D31" s="76">
        <f t="shared" si="0"/>
      </c>
    </row>
    <row r="32" ht="12.75">
      <c r="D32" s="76">
        <f t="shared" si="0"/>
      </c>
    </row>
    <row r="33" ht="12.75">
      <c r="D33" s="76">
        <f t="shared" si="0"/>
      </c>
    </row>
    <row r="34" ht="12.75">
      <c r="D34" s="76">
        <f t="shared" si="0"/>
      </c>
    </row>
    <row r="35" ht="12.75">
      <c r="D35" s="76">
        <f t="shared" si="0"/>
      </c>
    </row>
    <row r="36" ht="12.75">
      <c r="D36" s="76">
        <f t="shared" si="0"/>
      </c>
    </row>
    <row r="37" ht="12.75">
      <c r="D37" s="76">
        <f t="shared" si="0"/>
      </c>
    </row>
    <row r="38" ht="12.75">
      <c r="D38" s="76">
        <f t="shared" si="0"/>
      </c>
    </row>
    <row r="39" ht="12.75">
      <c r="D39" s="76">
        <f t="shared" si="0"/>
      </c>
    </row>
    <row r="40" ht="12.75">
      <c r="D40" s="76">
        <f t="shared" si="0"/>
      </c>
    </row>
    <row r="41" ht="12.75">
      <c r="D41" s="76">
        <f t="shared" si="0"/>
      </c>
    </row>
    <row r="42" ht="12.75">
      <c r="D42" s="76">
        <f t="shared" si="0"/>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S31"/>
  <sheetViews>
    <sheetView showGridLines="0" workbookViewId="0" topLeftCell="A1">
      <selection activeCell="K1" sqref="K1"/>
    </sheetView>
  </sheetViews>
  <sheetFormatPr defaultColWidth="9.140625" defaultRowHeight="12.75"/>
  <cols>
    <col min="1" max="1" width="4.140625" style="0" customWidth="1"/>
    <col min="2" max="8" width="2.8515625" style="56" customWidth="1"/>
    <col min="10" max="16" width="10.421875" style="0" customWidth="1"/>
  </cols>
  <sheetData>
    <row r="1" spans="1:16" ht="12.75">
      <c r="A1" s="2" t="s">
        <v>80</v>
      </c>
      <c r="B1" s="2"/>
      <c r="C1" s="2"/>
      <c r="D1" s="2"/>
      <c r="E1" s="2"/>
      <c r="F1" s="2"/>
      <c r="G1" s="2"/>
      <c r="H1" s="2"/>
      <c r="I1" s="72"/>
      <c r="J1" s="80" t="s">
        <v>81</v>
      </c>
      <c r="K1" s="81">
        <v>1</v>
      </c>
      <c r="L1" s="82"/>
      <c r="M1" s="83"/>
      <c r="N1" s="80" t="s">
        <v>82</v>
      </c>
      <c r="O1" s="81" t="s">
        <v>83</v>
      </c>
      <c r="P1" s="72"/>
    </row>
    <row r="2" spans="8:15" ht="12.75">
      <c r="H2" s="84"/>
      <c r="I2" s="66"/>
      <c r="K2" t="s">
        <v>84</v>
      </c>
      <c r="O2" t="s">
        <v>85</v>
      </c>
    </row>
    <row r="3" spans="11:15" ht="12.75">
      <c r="K3" t="s">
        <v>86</v>
      </c>
      <c r="O3" s="85" t="s">
        <v>87</v>
      </c>
    </row>
    <row r="4" ht="12.75">
      <c r="O4" s="86" t="s">
        <v>88</v>
      </c>
    </row>
    <row r="5" spans="2:8" ht="12.75">
      <c r="B5" s="87">
        <f>DATE(YEAR(B14-10),MONTH(B14-10),1)</f>
        <v>41548</v>
      </c>
      <c r="C5" s="87"/>
      <c r="D5" s="87"/>
      <c r="E5" s="87"/>
      <c r="F5" s="87"/>
      <c r="G5" s="87"/>
      <c r="H5" s="87"/>
    </row>
    <row r="6" spans="1:10" ht="12.75">
      <c r="A6" s="88" t="s">
        <v>89</v>
      </c>
      <c r="B6" s="88" t="str">
        <f>IF(startday=2,"M","Su")</f>
        <v>Su</v>
      </c>
      <c r="C6" s="88" t="str">
        <f>IF(startday=2,"Tu","M")</f>
        <v>M</v>
      </c>
      <c r="D6" s="88" t="str">
        <f>IF(startday=2,"W","Tu")</f>
        <v>Tu</v>
      </c>
      <c r="E6" s="88" t="str">
        <f>IF(startday=2,"Th","W")</f>
        <v>W</v>
      </c>
      <c r="F6" s="88" t="str">
        <f>IF(startday=2,"F","Th")</f>
        <v>Th</v>
      </c>
      <c r="G6" s="88" t="str">
        <f>IF(startday=2,"Sa","F")</f>
        <v>F</v>
      </c>
      <c r="H6" s="88" t="str">
        <f>IF(startday=2,"Su","Sa")</f>
        <v>Sa</v>
      </c>
      <c r="J6" t="s">
        <v>90</v>
      </c>
    </row>
    <row r="7" spans="1:18" ht="12.75">
      <c r="A7" s="89">
        <f>IF(AND(B7="",H7=""),"",IF(weekNumOpt="US",WEEKNUM(MAX(B7:H7),$K$1),1+INT((MAX(B7:H7)-DATE(YEAR(MAX(B7:H7)+4-WEEKDAY(MAX(B7:H7)+6)),1,5)+WEEKDAY(DATE(YEAR(MAX(B7:H7)+4-WEEKDAY(MAX(B7:H7)+6)),1,3)))/7)))</f>
        <v>40</v>
      </c>
      <c r="B7" s="90">
        <f aca="true" t="shared" si="0" ref="B7:H12">IF(MONTH($B$5)&lt;&gt;MONTH($B$5-WEEKDAY($B$5,startday)+(ROW(B7)-ROW($B$7))*7+(COLUMN(B7)-COLUMN($B$7)+1)),"",$B$5-WEEKDAY($B$5,startday)+(ROW(B7)-ROW($B$7))*7+(COLUMN(B7)-COLUMN($B$7)+1))</f>
      </c>
      <c r="C7" s="90">
        <f t="shared" si="0"/>
      </c>
      <c r="D7" s="90">
        <f t="shared" si="0"/>
        <v>41548</v>
      </c>
      <c r="E7" s="90">
        <f t="shared" si="0"/>
        <v>41549</v>
      </c>
      <c r="F7" s="90">
        <f t="shared" si="0"/>
        <v>41550</v>
      </c>
      <c r="G7" s="90">
        <f t="shared" si="0"/>
        <v>41551</v>
      </c>
      <c r="H7" s="90">
        <f t="shared" si="0"/>
        <v>41552</v>
      </c>
      <c r="J7" s="91">
        <f aca="true" t="shared" si="1" ref="J7:J12">B7</f>
      </c>
      <c r="K7" s="92">
        <f aca="true" t="shared" si="2" ref="K7:P7">C7</f>
      </c>
      <c r="L7" s="92">
        <f t="shared" si="2"/>
        <v>41548</v>
      </c>
      <c r="M7" s="92">
        <f t="shared" si="2"/>
        <v>41549</v>
      </c>
      <c r="N7" s="92">
        <f t="shared" si="2"/>
        <v>41550</v>
      </c>
      <c r="O7" s="92">
        <f t="shared" si="2"/>
        <v>41551</v>
      </c>
      <c r="P7" s="93">
        <f t="shared" si="2"/>
        <v>41552</v>
      </c>
      <c r="Q7" s="94"/>
      <c r="R7" s="94"/>
    </row>
    <row r="8" spans="1:18" ht="12.75">
      <c r="A8" s="89">
        <f>IF(AND(B8="",H8=""),"",IF(weekNumOpt="US",WEEKNUM(MAX(B8:H8),$K$1),1+INT((MAX(B8:H8)-DATE(YEAR(MAX(B8:H8)+4-WEEKDAY(MAX(B8:H8)+6)),1,5)+WEEKDAY(DATE(YEAR(MAX(B8:H8)+4-WEEKDAY(MAX(B8:H8)+6)),1,3)))/7)))</f>
        <v>41</v>
      </c>
      <c r="B8" s="90">
        <f t="shared" si="0"/>
        <v>41553</v>
      </c>
      <c r="C8" s="90">
        <f t="shared" si="0"/>
        <v>41554</v>
      </c>
      <c r="D8" s="90">
        <f t="shared" si="0"/>
        <v>41555</v>
      </c>
      <c r="E8" s="90">
        <f t="shared" si="0"/>
        <v>41556</v>
      </c>
      <c r="F8" s="90">
        <f t="shared" si="0"/>
        <v>41557</v>
      </c>
      <c r="G8" s="90">
        <f t="shared" si="0"/>
        <v>41558</v>
      </c>
      <c r="H8" s="90">
        <f t="shared" si="0"/>
        <v>41559</v>
      </c>
      <c r="J8" s="95">
        <f t="shared" si="1"/>
        <v>41553</v>
      </c>
      <c r="K8" s="96">
        <f aca="true" t="shared" si="3" ref="K8:P12">C8</f>
        <v>41554</v>
      </c>
      <c r="L8" s="96">
        <f t="shared" si="3"/>
        <v>41555</v>
      </c>
      <c r="M8" s="96">
        <f t="shared" si="3"/>
        <v>41556</v>
      </c>
      <c r="N8" s="96">
        <f t="shared" si="3"/>
        <v>41557</v>
      </c>
      <c r="O8" s="96">
        <f t="shared" si="3"/>
        <v>41558</v>
      </c>
      <c r="P8" s="97">
        <f t="shared" si="3"/>
        <v>41559</v>
      </c>
      <c r="Q8" s="94"/>
      <c r="R8" s="94"/>
    </row>
    <row r="9" spans="1:18" ht="12.75">
      <c r="A9" s="89">
        <f>IF(AND(B9="",H9=""),"",IF(weekNumOpt="US",WEEKNUM(MAX(B9:H9),$K$1),1+INT((MAX(B9:H9)-DATE(YEAR(MAX(B9:H9)+4-WEEKDAY(MAX(B9:H9)+6)),1,5)+WEEKDAY(DATE(YEAR(MAX(B9:H9)+4-WEEKDAY(MAX(B9:H9)+6)),1,3)))/7)))</f>
        <v>42</v>
      </c>
      <c r="B9" s="90">
        <f t="shared" si="0"/>
        <v>41560</v>
      </c>
      <c r="C9" s="90">
        <f t="shared" si="0"/>
        <v>41561</v>
      </c>
      <c r="D9" s="90">
        <f t="shared" si="0"/>
        <v>41562</v>
      </c>
      <c r="E9" s="90">
        <f t="shared" si="0"/>
        <v>41563</v>
      </c>
      <c r="F9" s="90">
        <f t="shared" si="0"/>
        <v>41564</v>
      </c>
      <c r="G9" s="90">
        <f t="shared" si="0"/>
        <v>41565</v>
      </c>
      <c r="H9" s="90">
        <f t="shared" si="0"/>
        <v>41566</v>
      </c>
      <c r="J9" s="95">
        <f t="shared" si="1"/>
        <v>41560</v>
      </c>
      <c r="K9" s="96">
        <f t="shared" si="3"/>
        <v>41561</v>
      </c>
      <c r="L9" s="96">
        <f t="shared" si="3"/>
        <v>41562</v>
      </c>
      <c r="M9" s="96">
        <f t="shared" si="3"/>
        <v>41563</v>
      </c>
      <c r="N9" s="96">
        <f t="shared" si="3"/>
        <v>41564</v>
      </c>
      <c r="O9" s="96">
        <f t="shared" si="3"/>
        <v>41565</v>
      </c>
      <c r="P9" s="97">
        <f t="shared" si="3"/>
        <v>41566</v>
      </c>
      <c r="Q9" s="94"/>
      <c r="R9" s="94"/>
    </row>
    <row r="10" spans="1:18" ht="12.75">
      <c r="A10" s="89">
        <f>IF(AND(B10="",H10=""),"",IF(weekNumOpt="US",WEEKNUM(MAX(B10:H10),$K$1),1+INT((MAX(B10:H10)-DATE(YEAR(MAX(B10:H10)+4-WEEKDAY(MAX(B10:H10)+6)),1,5)+WEEKDAY(DATE(YEAR(MAX(B10:H10)+4-WEEKDAY(MAX(B10:H10)+6)),1,3)))/7)))</f>
        <v>43</v>
      </c>
      <c r="B10" s="90">
        <f t="shared" si="0"/>
        <v>41567</v>
      </c>
      <c r="C10" s="90">
        <f t="shared" si="0"/>
        <v>41568</v>
      </c>
      <c r="D10" s="90">
        <f t="shared" si="0"/>
        <v>41569</v>
      </c>
      <c r="E10" s="90">
        <f t="shared" si="0"/>
        <v>41570</v>
      </c>
      <c r="F10" s="90">
        <f t="shared" si="0"/>
        <v>41571</v>
      </c>
      <c r="G10" s="90">
        <f t="shared" si="0"/>
        <v>41572</v>
      </c>
      <c r="H10" s="90">
        <f t="shared" si="0"/>
        <v>41573</v>
      </c>
      <c r="J10" s="95">
        <f t="shared" si="1"/>
        <v>41567</v>
      </c>
      <c r="K10" s="96">
        <f t="shared" si="3"/>
        <v>41568</v>
      </c>
      <c r="L10" s="96">
        <f t="shared" si="3"/>
        <v>41569</v>
      </c>
      <c r="M10" s="96">
        <f t="shared" si="3"/>
        <v>41570</v>
      </c>
      <c r="N10" s="96">
        <f t="shared" si="3"/>
        <v>41571</v>
      </c>
      <c r="O10" s="96">
        <f t="shared" si="3"/>
        <v>41572</v>
      </c>
      <c r="P10" s="97">
        <f t="shared" si="3"/>
        <v>41573</v>
      </c>
      <c r="Q10" s="94"/>
      <c r="R10" s="94"/>
    </row>
    <row r="11" spans="1:18" ht="12.75">
      <c r="A11" s="89">
        <f>IF(AND(B11="",H11=""),"",IF(weekNumOpt="US",WEEKNUM(MAX(B11:H11),$K$1),1+INT((MAX(B11:H11)-DATE(YEAR(MAX(B11:H11)+4-WEEKDAY(MAX(B11:H11)+6)),1,5)+WEEKDAY(DATE(YEAR(MAX(B11:H11)+4-WEEKDAY(MAX(B11:H11)+6)),1,3)))/7)))</f>
        <v>44</v>
      </c>
      <c r="B11" s="90">
        <f t="shared" si="0"/>
        <v>41574</v>
      </c>
      <c r="C11" s="90">
        <f t="shared" si="0"/>
        <v>41575</v>
      </c>
      <c r="D11" s="90">
        <f t="shared" si="0"/>
        <v>41576</v>
      </c>
      <c r="E11" s="90">
        <f t="shared" si="0"/>
        <v>41577</v>
      </c>
      <c r="F11" s="90">
        <f t="shared" si="0"/>
        <v>41578</v>
      </c>
      <c r="G11" s="90">
        <f t="shared" si="0"/>
      </c>
      <c r="H11" s="90">
        <f t="shared" si="0"/>
      </c>
      <c r="J11" s="95">
        <f t="shared" si="1"/>
        <v>41574</v>
      </c>
      <c r="K11" s="96">
        <f t="shared" si="3"/>
        <v>41575</v>
      </c>
      <c r="L11" s="96">
        <f t="shared" si="3"/>
        <v>41576</v>
      </c>
      <c r="M11" s="96">
        <f t="shared" si="3"/>
        <v>41577</v>
      </c>
      <c r="N11" s="96">
        <f t="shared" si="3"/>
        <v>41578</v>
      </c>
      <c r="O11" s="96">
        <f t="shared" si="3"/>
      </c>
      <c r="P11" s="97">
        <f t="shared" si="3"/>
      </c>
      <c r="Q11" s="94"/>
      <c r="R11" s="94"/>
    </row>
    <row r="12" spans="1:19" ht="12.75">
      <c r="A12" s="89">
        <f>IF(AND(B12="",H12=""),"",IF(weekNumOpt="US",WEEKNUM(MAX(B12:H12),$K$1),1+INT((MAX(B12:H12)-DATE(YEAR(MAX(B12:H12)+4-WEEKDAY(MAX(B12:H12)+6)),1,5)+WEEKDAY(DATE(YEAR(MAX(B12:H12)+4-WEEKDAY(MAX(B12:H12)+6)),1,3)))/7)))</f>
      </c>
      <c r="B12" s="90">
        <f t="shared" si="0"/>
      </c>
      <c r="C12" s="90">
        <f t="shared" si="0"/>
      </c>
      <c r="D12" s="90">
        <f t="shared" si="0"/>
      </c>
      <c r="E12" s="90">
        <f t="shared" si="0"/>
      </c>
      <c r="F12" s="90">
        <f t="shared" si="0"/>
      </c>
      <c r="G12" s="90">
        <f t="shared" si="0"/>
      </c>
      <c r="H12" s="90">
        <f t="shared" si="0"/>
      </c>
      <c r="J12" s="98">
        <f t="shared" si="1"/>
      </c>
      <c r="K12" s="99">
        <f t="shared" si="3"/>
      </c>
      <c r="L12" s="99">
        <f t="shared" si="3"/>
      </c>
      <c r="M12" s="99">
        <f t="shared" si="3"/>
      </c>
      <c r="N12" s="99">
        <f t="shared" si="3"/>
      </c>
      <c r="O12" s="99">
        <f t="shared" si="3"/>
      </c>
      <c r="P12" s="100">
        <f t="shared" si="3"/>
      </c>
      <c r="Q12" s="94"/>
      <c r="R12" s="94"/>
      <c r="S12" s="94"/>
    </row>
    <row r="13" spans="2:8" ht="12.75">
      <c r="B13" s="101"/>
      <c r="C13" s="101"/>
      <c r="D13" s="101"/>
      <c r="E13" s="101"/>
      <c r="F13" s="101"/>
      <c r="G13" s="101"/>
      <c r="H13" s="101"/>
    </row>
    <row r="14" spans="2:8" ht="12.75">
      <c r="B14" s="102">
        <f>DATE(YEAR(theDate),MONTH(theDate),1)</f>
        <v>41579</v>
      </c>
      <c r="C14" s="102"/>
      <c r="D14" s="102"/>
      <c r="E14" s="102"/>
      <c r="F14" s="102"/>
      <c r="G14" s="102"/>
      <c r="H14" s="102"/>
    </row>
    <row r="15" spans="1:8" ht="12.75">
      <c r="A15" s="88" t="s">
        <v>89</v>
      </c>
      <c r="B15" s="88" t="str">
        <f>IF(startday=2,"M","Su")</f>
        <v>Su</v>
      </c>
      <c r="C15" s="88" t="str">
        <f>IF(startday=2,"Tu","M")</f>
        <v>M</v>
      </c>
      <c r="D15" s="88" t="str">
        <f>IF(startday=2,"W","Tu")</f>
        <v>Tu</v>
      </c>
      <c r="E15" s="88" t="str">
        <f>IF(startday=2,"Th","W")</f>
        <v>W</v>
      </c>
      <c r="F15" s="88" t="str">
        <f>IF(startday=2,"F","Th")</f>
        <v>Th</v>
      </c>
      <c r="G15" s="88" t="str">
        <f>IF(startday=2,"Sa","F")</f>
        <v>F</v>
      </c>
      <c r="H15" s="88" t="str">
        <f>IF(startday=2,"Su","Sa")</f>
        <v>Sa</v>
      </c>
    </row>
    <row r="16" spans="1:16" ht="12.75">
      <c r="A16" s="89">
        <f>IF(AND(B16="",H16=""),"",IF(weekNumOpt="US",WEEKNUM(MAX(B16:H16),$K$1),1+INT((MAX(B16:H16)-DATE(YEAR(MAX(B16:H16)+4-WEEKDAY(MAX(B16:H16)+6)),1,5)+WEEKDAY(DATE(YEAR(MAX(B16:H16)+4-WEEKDAY(MAX(B16:H16)+6)),1,3)))/7)))</f>
        <v>44</v>
      </c>
      <c r="B16" s="103">
        <f aca="true" t="shared" si="4" ref="B16:H21">IF(MONTH($B$14)&lt;&gt;MONTH($B$14-WEEKDAY($B$14,startday)+(ROW(B16)-ROW($B$16))*7+(COLUMN(B16)-COLUMN($B$16)+1)),"",$B$14-WEEKDAY($B$14,startday)+(ROW(B16)-ROW($B$16))*7+(COLUMN(B16)-COLUMN($B$16)+1))</f>
      </c>
      <c r="C16" s="104">
        <f t="shared" si="4"/>
      </c>
      <c r="D16" s="104">
        <f t="shared" si="4"/>
      </c>
      <c r="E16" s="104">
        <f t="shared" si="4"/>
      </c>
      <c r="F16" s="104">
        <f t="shared" si="4"/>
      </c>
      <c r="G16" s="104">
        <f t="shared" si="4"/>
        <v>41579</v>
      </c>
      <c r="H16" s="105">
        <f t="shared" si="4"/>
        <v>41580</v>
      </c>
      <c r="J16" s="91">
        <f aca="true" t="shared" si="5" ref="J16:J21">B16</f>
      </c>
      <c r="K16" s="92">
        <f aca="true" t="shared" si="6" ref="K16:K21">C16</f>
      </c>
      <c r="L16" s="92">
        <f aca="true" t="shared" si="7" ref="L16:L21">D16</f>
      </c>
      <c r="M16" s="92">
        <f aca="true" t="shared" si="8" ref="M16:M21">E16</f>
      </c>
      <c r="N16" s="92">
        <f aca="true" t="shared" si="9" ref="N16:N21">F16</f>
      </c>
      <c r="O16" s="92">
        <f aca="true" t="shared" si="10" ref="O16:O21">G16</f>
        <v>41579</v>
      </c>
      <c r="P16" s="93">
        <f aca="true" t="shared" si="11" ref="P16:P21">H16</f>
        <v>41580</v>
      </c>
    </row>
    <row r="17" spans="1:16" ht="12.75">
      <c r="A17" s="89">
        <f>IF(AND(B17="",H17=""),"",IF(weekNumOpt="US",WEEKNUM(MAX(B17:H17),$K$1),1+INT((MAX(B17:H17)-DATE(YEAR(MAX(B17:H17)+4-WEEKDAY(MAX(B17:H17)+6)),1,5)+WEEKDAY(DATE(YEAR(MAX(B17:H17)+4-WEEKDAY(MAX(B17:H17)+6)),1,3)))/7)))</f>
        <v>45</v>
      </c>
      <c r="B17" s="106">
        <f t="shared" si="4"/>
        <v>41581</v>
      </c>
      <c r="C17" s="90">
        <f t="shared" si="4"/>
        <v>41582</v>
      </c>
      <c r="D17" s="90">
        <f t="shared" si="4"/>
        <v>41583</v>
      </c>
      <c r="E17" s="90">
        <f t="shared" si="4"/>
        <v>41584</v>
      </c>
      <c r="F17" s="90">
        <f t="shared" si="4"/>
        <v>41585</v>
      </c>
      <c r="G17" s="90">
        <f t="shared" si="4"/>
        <v>41586</v>
      </c>
      <c r="H17" s="107">
        <f t="shared" si="4"/>
        <v>41587</v>
      </c>
      <c r="J17" s="95">
        <f t="shared" si="5"/>
        <v>41581</v>
      </c>
      <c r="K17" s="96">
        <f t="shared" si="6"/>
        <v>41582</v>
      </c>
      <c r="L17" s="96">
        <f t="shared" si="7"/>
        <v>41583</v>
      </c>
      <c r="M17" s="96">
        <f t="shared" si="8"/>
        <v>41584</v>
      </c>
      <c r="N17" s="96">
        <f t="shared" si="9"/>
        <v>41585</v>
      </c>
      <c r="O17" s="96">
        <f t="shared" si="10"/>
        <v>41586</v>
      </c>
      <c r="P17" s="97">
        <f t="shared" si="11"/>
        <v>41587</v>
      </c>
    </row>
    <row r="18" spans="1:16" ht="12.75">
      <c r="A18" s="89">
        <f>IF(AND(B18="",H18=""),"",IF(weekNumOpt="US",WEEKNUM(MAX(B18:H18),$K$1),1+INT((MAX(B18:H18)-DATE(YEAR(MAX(B18:H18)+4-WEEKDAY(MAX(B18:H18)+6)),1,5)+WEEKDAY(DATE(YEAR(MAX(B18:H18)+4-WEEKDAY(MAX(B18:H18)+6)),1,3)))/7)))</f>
        <v>46</v>
      </c>
      <c r="B18" s="106">
        <f t="shared" si="4"/>
        <v>41588</v>
      </c>
      <c r="C18" s="90">
        <f t="shared" si="4"/>
        <v>41589</v>
      </c>
      <c r="D18" s="90">
        <f t="shared" si="4"/>
        <v>41590</v>
      </c>
      <c r="E18" s="90">
        <f t="shared" si="4"/>
        <v>41591</v>
      </c>
      <c r="F18" s="90">
        <f t="shared" si="4"/>
        <v>41592</v>
      </c>
      <c r="G18" s="90">
        <f t="shared" si="4"/>
        <v>41593</v>
      </c>
      <c r="H18" s="107">
        <f t="shared" si="4"/>
        <v>41594</v>
      </c>
      <c r="J18" s="95">
        <f t="shared" si="5"/>
        <v>41588</v>
      </c>
      <c r="K18" s="96">
        <f t="shared" si="6"/>
        <v>41589</v>
      </c>
      <c r="L18" s="96">
        <f t="shared" si="7"/>
        <v>41590</v>
      </c>
      <c r="M18" s="96">
        <f t="shared" si="8"/>
        <v>41591</v>
      </c>
      <c r="N18" s="96">
        <f t="shared" si="9"/>
        <v>41592</v>
      </c>
      <c r="O18" s="96">
        <f t="shared" si="10"/>
        <v>41593</v>
      </c>
      <c r="P18" s="97">
        <f t="shared" si="11"/>
        <v>41594</v>
      </c>
    </row>
    <row r="19" spans="1:16" ht="12.75">
      <c r="A19" s="89">
        <f>IF(AND(B19="",H19=""),"",IF(weekNumOpt="US",WEEKNUM(MAX(B19:H19),$K$1),1+INT((MAX(B19:H19)-DATE(YEAR(MAX(B19:H19)+4-WEEKDAY(MAX(B19:H19)+6)),1,5)+WEEKDAY(DATE(YEAR(MAX(B19:H19)+4-WEEKDAY(MAX(B19:H19)+6)),1,3)))/7)))</f>
        <v>47</v>
      </c>
      <c r="B19" s="106">
        <f t="shared" si="4"/>
        <v>41595</v>
      </c>
      <c r="C19" s="90">
        <f t="shared" si="4"/>
        <v>41596</v>
      </c>
      <c r="D19" s="90">
        <f t="shared" si="4"/>
        <v>41597</v>
      </c>
      <c r="E19" s="90">
        <f t="shared" si="4"/>
        <v>41598</v>
      </c>
      <c r="F19" s="90">
        <f t="shared" si="4"/>
        <v>41599</v>
      </c>
      <c r="G19" s="90">
        <f t="shared" si="4"/>
        <v>41600</v>
      </c>
      <c r="H19" s="107">
        <f t="shared" si="4"/>
        <v>41601</v>
      </c>
      <c r="J19" s="95">
        <f t="shared" si="5"/>
        <v>41595</v>
      </c>
      <c r="K19" s="96">
        <f t="shared" si="6"/>
        <v>41596</v>
      </c>
      <c r="L19" s="96">
        <f t="shared" si="7"/>
        <v>41597</v>
      </c>
      <c r="M19" s="96">
        <f t="shared" si="8"/>
        <v>41598</v>
      </c>
      <c r="N19" s="96">
        <f t="shared" si="9"/>
        <v>41599</v>
      </c>
      <c r="O19" s="96">
        <f t="shared" si="10"/>
        <v>41600</v>
      </c>
      <c r="P19" s="97">
        <f t="shared" si="11"/>
        <v>41601</v>
      </c>
    </row>
    <row r="20" spans="1:16" ht="12.75">
      <c r="A20" s="89">
        <f>IF(AND(B20="",H20=""),"",IF(weekNumOpt="US",WEEKNUM(MAX(B20:H20),$K$1),1+INT((MAX(B20:H20)-DATE(YEAR(MAX(B20:H20)+4-WEEKDAY(MAX(B20:H20)+6)),1,5)+WEEKDAY(DATE(YEAR(MAX(B20:H20)+4-WEEKDAY(MAX(B20:H20)+6)),1,3)))/7)))</f>
        <v>48</v>
      </c>
      <c r="B20" s="106">
        <f t="shared" si="4"/>
        <v>41602</v>
      </c>
      <c r="C20" s="90">
        <f t="shared" si="4"/>
        <v>41603</v>
      </c>
      <c r="D20" s="90">
        <f t="shared" si="4"/>
        <v>41604</v>
      </c>
      <c r="E20" s="90">
        <f t="shared" si="4"/>
        <v>41605</v>
      </c>
      <c r="F20" s="90">
        <f t="shared" si="4"/>
        <v>41606</v>
      </c>
      <c r="G20" s="90">
        <f t="shared" si="4"/>
        <v>41607</v>
      </c>
      <c r="H20" s="107">
        <f t="shared" si="4"/>
        <v>41608</v>
      </c>
      <c r="J20" s="95">
        <f t="shared" si="5"/>
        <v>41602</v>
      </c>
      <c r="K20" s="96">
        <f t="shared" si="6"/>
        <v>41603</v>
      </c>
      <c r="L20" s="96">
        <f t="shared" si="7"/>
        <v>41604</v>
      </c>
      <c r="M20" s="96">
        <f t="shared" si="8"/>
        <v>41605</v>
      </c>
      <c r="N20" s="96">
        <f t="shared" si="9"/>
        <v>41606</v>
      </c>
      <c r="O20" s="96">
        <f t="shared" si="10"/>
        <v>41607</v>
      </c>
      <c r="P20" s="97">
        <f t="shared" si="11"/>
        <v>41608</v>
      </c>
    </row>
    <row r="21" spans="1:16" ht="12.75">
      <c r="A21" s="89">
        <f>IF(AND(B21="",H21=""),"",IF(weekNumOpt="US",WEEKNUM(MAX(B21:H21),$K$1),1+INT((MAX(B21:H21)-DATE(YEAR(MAX(B21:H21)+4-WEEKDAY(MAX(B21:H21)+6)),1,5)+WEEKDAY(DATE(YEAR(MAX(B21:H21)+4-WEEKDAY(MAX(B21:H21)+6)),1,3)))/7)))</f>
      </c>
      <c r="B21" s="108">
        <f t="shared" si="4"/>
      </c>
      <c r="C21" s="109">
        <f t="shared" si="4"/>
      </c>
      <c r="D21" s="109">
        <f t="shared" si="4"/>
      </c>
      <c r="E21" s="109">
        <f t="shared" si="4"/>
      </c>
      <c r="F21" s="109">
        <f t="shared" si="4"/>
      </c>
      <c r="G21" s="109">
        <f t="shared" si="4"/>
      </c>
      <c r="H21" s="110">
        <f t="shared" si="4"/>
      </c>
      <c r="J21" s="98">
        <f t="shared" si="5"/>
      </c>
      <c r="K21" s="99">
        <f t="shared" si="6"/>
      </c>
      <c r="L21" s="99">
        <f t="shared" si="7"/>
      </c>
      <c r="M21" s="99">
        <f t="shared" si="8"/>
      </c>
      <c r="N21" s="99">
        <f t="shared" si="9"/>
      </c>
      <c r="O21" s="99">
        <f t="shared" si="10"/>
      </c>
      <c r="P21" s="100">
        <f t="shared" si="11"/>
      </c>
    </row>
    <row r="22" spans="2:8" ht="12.75">
      <c r="B22" s="101"/>
      <c r="C22" s="101"/>
      <c r="D22" s="101"/>
      <c r="E22" s="101"/>
      <c r="F22" s="101"/>
      <c r="G22" s="101"/>
      <c r="H22" s="101"/>
    </row>
    <row r="23" spans="2:8" ht="12.75">
      <c r="B23" s="87">
        <f>DATE(YEAR(B14+35),MONTH(B14+35),1)</f>
        <v>41609</v>
      </c>
      <c r="C23" s="87"/>
      <c r="D23" s="87"/>
      <c r="E23" s="87"/>
      <c r="F23" s="87"/>
      <c r="G23" s="87"/>
      <c r="H23" s="87"/>
    </row>
    <row r="24" spans="1:8" ht="12.75">
      <c r="A24" s="88" t="s">
        <v>89</v>
      </c>
      <c r="B24" s="88" t="str">
        <f>IF(startday=2,"M","Su")</f>
        <v>Su</v>
      </c>
      <c r="C24" s="88" t="str">
        <f>IF(startday=2,"Tu","M")</f>
        <v>M</v>
      </c>
      <c r="D24" s="88" t="str">
        <f>IF(startday=2,"W","Tu")</f>
        <v>Tu</v>
      </c>
      <c r="E24" s="88" t="str">
        <f>IF(startday=2,"Th","W")</f>
        <v>W</v>
      </c>
      <c r="F24" s="88" t="str">
        <f>IF(startday=2,"F","Th")</f>
        <v>Th</v>
      </c>
      <c r="G24" s="88" t="str">
        <f>IF(startday=2,"Sa","F")</f>
        <v>F</v>
      </c>
      <c r="H24" s="88" t="str">
        <f>IF(startday=2,"Su","Sa")</f>
        <v>Sa</v>
      </c>
    </row>
    <row r="25" spans="1:16" ht="12.75">
      <c r="A25" s="89">
        <f>IF(AND(B25="",H25=""),"",IF(weekNumOpt="US",WEEKNUM(MAX(B25:H25),$K$1),1+INT((MAX(B25:H25)-DATE(YEAR(MAX(B25:H25)+4-WEEKDAY(MAX(B25:H25)+6)),1,5)+WEEKDAY(DATE(YEAR(MAX(B25:H25)+4-WEEKDAY(MAX(B25:H25)+6)),1,3)))/7)))</f>
        <v>49</v>
      </c>
      <c r="B25" s="90">
        <f aca="true" t="shared" si="12" ref="B25:H30">IF(MONTH($B$23)&lt;&gt;MONTH($B$23-WEEKDAY($B$23,startday)+(ROW(B25)-ROW($B$25))*7+(COLUMN(B25)-COLUMN($B$25)+1)),"",$B$23-WEEKDAY($B$23,startday)+(ROW(B25)-ROW($B$25))*7+(COLUMN(B25)-COLUMN($B$25)+1))</f>
        <v>41609</v>
      </c>
      <c r="C25" s="90">
        <f t="shared" si="12"/>
        <v>41610</v>
      </c>
      <c r="D25" s="90">
        <f t="shared" si="12"/>
        <v>41611</v>
      </c>
      <c r="E25" s="90">
        <f t="shared" si="12"/>
        <v>41612</v>
      </c>
      <c r="F25" s="90">
        <f t="shared" si="12"/>
        <v>41613</v>
      </c>
      <c r="G25" s="90">
        <f t="shared" si="12"/>
        <v>41614</v>
      </c>
      <c r="H25" s="90">
        <f t="shared" si="12"/>
        <v>41615</v>
      </c>
      <c r="J25" s="91">
        <f aca="true" t="shared" si="13" ref="J25:J30">B25</f>
        <v>41609</v>
      </c>
      <c r="K25" s="92">
        <f aca="true" t="shared" si="14" ref="K25:K30">C25</f>
        <v>41610</v>
      </c>
      <c r="L25" s="92">
        <f aca="true" t="shared" si="15" ref="L25:L30">D25</f>
        <v>41611</v>
      </c>
      <c r="M25" s="92">
        <f aca="true" t="shared" si="16" ref="M25:M30">E25</f>
        <v>41612</v>
      </c>
      <c r="N25" s="92">
        <f aca="true" t="shared" si="17" ref="N25:N30">F25</f>
        <v>41613</v>
      </c>
      <c r="O25" s="92">
        <f aca="true" t="shared" si="18" ref="O25:O30">G25</f>
        <v>41614</v>
      </c>
      <c r="P25" s="93">
        <f aca="true" t="shared" si="19" ref="P25:P30">H25</f>
        <v>41615</v>
      </c>
    </row>
    <row r="26" spans="1:16" ht="12.75">
      <c r="A26" s="89">
        <f>IF(AND(B26="",H26=""),"",IF(weekNumOpt="US",WEEKNUM(MAX(B26:H26),$K$1),1+INT((MAX(B26:H26)-DATE(YEAR(MAX(B26:H26)+4-WEEKDAY(MAX(B26:H26)+6)),1,5)+WEEKDAY(DATE(YEAR(MAX(B26:H26)+4-WEEKDAY(MAX(B26:H26)+6)),1,3)))/7)))</f>
        <v>50</v>
      </c>
      <c r="B26" s="90">
        <f t="shared" si="12"/>
        <v>41616</v>
      </c>
      <c r="C26" s="90">
        <f t="shared" si="12"/>
        <v>41617</v>
      </c>
      <c r="D26" s="90">
        <f t="shared" si="12"/>
        <v>41618</v>
      </c>
      <c r="E26" s="90">
        <f t="shared" si="12"/>
        <v>41619</v>
      </c>
      <c r="F26" s="90">
        <f t="shared" si="12"/>
        <v>41620</v>
      </c>
      <c r="G26" s="90">
        <f t="shared" si="12"/>
        <v>41621</v>
      </c>
      <c r="H26" s="90">
        <f t="shared" si="12"/>
        <v>41622</v>
      </c>
      <c r="J26" s="95">
        <f t="shared" si="13"/>
        <v>41616</v>
      </c>
      <c r="K26" s="96">
        <f t="shared" si="14"/>
        <v>41617</v>
      </c>
      <c r="L26" s="96">
        <f t="shared" si="15"/>
        <v>41618</v>
      </c>
      <c r="M26" s="96">
        <f t="shared" si="16"/>
        <v>41619</v>
      </c>
      <c r="N26" s="96">
        <f t="shared" si="17"/>
        <v>41620</v>
      </c>
      <c r="O26" s="96">
        <f t="shared" si="18"/>
        <v>41621</v>
      </c>
      <c r="P26" s="97">
        <f t="shared" si="19"/>
        <v>41622</v>
      </c>
    </row>
    <row r="27" spans="1:16" ht="12.75">
      <c r="A27" s="89">
        <f>IF(AND(B27="",H27=""),"",IF(weekNumOpt="US",WEEKNUM(MAX(B27:H27),$K$1),1+INT((MAX(B27:H27)-DATE(YEAR(MAX(B27:H27)+4-WEEKDAY(MAX(B27:H27)+6)),1,5)+WEEKDAY(DATE(YEAR(MAX(B27:H27)+4-WEEKDAY(MAX(B27:H27)+6)),1,3)))/7)))</f>
        <v>51</v>
      </c>
      <c r="B27" s="90">
        <f t="shared" si="12"/>
        <v>41623</v>
      </c>
      <c r="C27" s="90">
        <f t="shared" si="12"/>
        <v>41624</v>
      </c>
      <c r="D27" s="90">
        <f t="shared" si="12"/>
        <v>41625</v>
      </c>
      <c r="E27" s="90">
        <f t="shared" si="12"/>
        <v>41626</v>
      </c>
      <c r="F27" s="90">
        <f t="shared" si="12"/>
        <v>41627</v>
      </c>
      <c r="G27" s="90">
        <f t="shared" si="12"/>
        <v>41628</v>
      </c>
      <c r="H27" s="90">
        <f t="shared" si="12"/>
        <v>41629</v>
      </c>
      <c r="J27" s="95">
        <f t="shared" si="13"/>
        <v>41623</v>
      </c>
      <c r="K27" s="96">
        <f t="shared" si="14"/>
        <v>41624</v>
      </c>
      <c r="L27" s="96">
        <f t="shared" si="15"/>
        <v>41625</v>
      </c>
      <c r="M27" s="96">
        <f t="shared" si="16"/>
        <v>41626</v>
      </c>
      <c r="N27" s="96">
        <f t="shared" si="17"/>
        <v>41627</v>
      </c>
      <c r="O27" s="96">
        <f t="shared" si="18"/>
        <v>41628</v>
      </c>
      <c r="P27" s="97">
        <f t="shared" si="19"/>
        <v>41629</v>
      </c>
    </row>
    <row r="28" spans="1:16" ht="12.75">
      <c r="A28" s="89">
        <f>IF(AND(B28="",H28=""),"",IF(weekNumOpt="US",WEEKNUM(MAX(B28:H28),$K$1),1+INT((MAX(B28:H28)-DATE(YEAR(MAX(B28:H28)+4-WEEKDAY(MAX(B28:H28)+6)),1,5)+WEEKDAY(DATE(YEAR(MAX(B28:H28)+4-WEEKDAY(MAX(B28:H28)+6)),1,3)))/7)))</f>
        <v>52</v>
      </c>
      <c r="B28" s="90">
        <f t="shared" si="12"/>
        <v>41630</v>
      </c>
      <c r="C28" s="90">
        <f t="shared" si="12"/>
        <v>41631</v>
      </c>
      <c r="D28" s="90">
        <f t="shared" si="12"/>
        <v>41632</v>
      </c>
      <c r="E28" s="90">
        <f t="shared" si="12"/>
        <v>41633</v>
      </c>
      <c r="F28" s="90">
        <f t="shared" si="12"/>
        <v>41634</v>
      </c>
      <c r="G28" s="90">
        <f t="shared" si="12"/>
        <v>41635</v>
      </c>
      <c r="H28" s="90">
        <f t="shared" si="12"/>
        <v>41636</v>
      </c>
      <c r="J28" s="95">
        <f t="shared" si="13"/>
        <v>41630</v>
      </c>
      <c r="K28" s="96">
        <f t="shared" si="14"/>
        <v>41631</v>
      </c>
      <c r="L28" s="96">
        <f t="shared" si="15"/>
        <v>41632</v>
      </c>
      <c r="M28" s="96">
        <f t="shared" si="16"/>
        <v>41633</v>
      </c>
      <c r="N28" s="96">
        <f t="shared" si="17"/>
        <v>41634</v>
      </c>
      <c r="O28" s="96">
        <f t="shared" si="18"/>
        <v>41635</v>
      </c>
      <c r="P28" s="97">
        <f t="shared" si="19"/>
        <v>41636</v>
      </c>
    </row>
    <row r="29" spans="1:16" ht="12.75">
      <c r="A29" s="89">
        <f>IF(AND(B29="",H29=""),"",IF(weekNumOpt="US",WEEKNUM(MAX(B29:H29),$K$1),1+INT((MAX(B29:H29)-DATE(YEAR(MAX(B29:H29)+4-WEEKDAY(MAX(B29:H29)+6)),1,5)+WEEKDAY(DATE(YEAR(MAX(B29:H29)+4-WEEKDAY(MAX(B29:H29)+6)),1,3)))/7)))</f>
        <v>1</v>
      </c>
      <c r="B29" s="90">
        <f t="shared" si="12"/>
        <v>41637</v>
      </c>
      <c r="C29" s="90">
        <f t="shared" si="12"/>
        <v>41638</v>
      </c>
      <c r="D29" s="90">
        <f t="shared" si="12"/>
        <v>41639</v>
      </c>
      <c r="E29" s="90">
        <f t="shared" si="12"/>
      </c>
      <c r="F29" s="90">
        <f t="shared" si="12"/>
      </c>
      <c r="G29" s="90">
        <f t="shared" si="12"/>
      </c>
      <c r="H29" s="90">
        <f t="shared" si="12"/>
      </c>
      <c r="J29" s="95">
        <f t="shared" si="13"/>
        <v>41637</v>
      </c>
      <c r="K29" s="96">
        <f t="shared" si="14"/>
        <v>41638</v>
      </c>
      <c r="L29" s="96">
        <f t="shared" si="15"/>
        <v>41639</v>
      </c>
      <c r="M29" s="96">
        <f t="shared" si="16"/>
      </c>
      <c r="N29" s="96">
        <f t="shared" si="17"/>
      </c>
      <c r="O29" s="96">
        <f t="shared" si="18"/>
      </c>
      <c r="P29" s="97">
        <f t="shared" si="19"/>
      </c>
    </row>
    <row r="30" spans="1:16" ht="12.75">
      <c r="A30" s="89">
        <f>IF(AND(B30="",H30=""),"",IF(weekNumOpt="US",WEEKNUM(MAX(B30:H30),$K$1),1+INT((MAX(B30:H30)-DATE(YEAR(MAX(B30:H30)+4-WEEKDAY(MAX(B30:H30)+6)),1,5)+WEEKDAY(DATE(YEAR(MAX(B30:H30)+4-WEEKDAY(MAX(B30:H30)+6)),1,3)))/7)))</f>
      </c>
      <c r="B30" s="90">
        <f t="shared" si="12"/>
      </c>
      <c r="C30" s="90">
        <f t="shared" si="12"/>
      </c>
      <c r="D30" s="90">
        <f t="shared" si="12"/>
      </c>
      <c r="E30" s="90">
        <f t="shared" si="12"/>
      </c>
      <c r="F30" s="90">
        <f t="shared" si="12"/>
      </c>
      <c r="G30" s="90">
        <f t="shared" si="12"/>
      </c>
      <c r="H30" s="90">
        <f t="shared" si="12"/>
      </c>
      <c r="J30" s="98">
        <f t="shared" si="13"/>
      </c>
      <c r="K30" s="99">
        <f t="shared" si="14"/>
      </c>
      <c r="L30" s="99">
        <f t="shared" si="15"/>
      </c>
      <c r="M30" s="99">
        <f t="shared" si="16"/>
      </c>
      <c r="N30" s="99">
        <f t="shared" si="17"/>
      </c>
      <c r="O30" s="99">
        <f t="shared" si="18"/>
      </c>
      <c r="P30" s="100">
        <f t="shared" si="19"/>
      </c>
    </row>
    <row r="31" spans="2:8" ht="12.75">
      <c r="B31" s="90"/>
      <c r="C31" s="90"/>
      <c r="D31" s="90"/>
      <c r="E31" s="90"/>
      <c r="F31" s="90"/>
      <c r="G31" s="90"/>
      <c r="H31" s="90"/>
    </row>
  </sheetData>
  <sheetProtection selectLockedCells="1" selectUnlockedCells="1"/>
  <mergeCells count="3">
    <mergeCell ref="B5:H5"/>
    <mergeCell ref="B14:H14"/>
    <mergeCell ref="B23:H23"/>
  </mergeCells>
  <conditionalFormatting sqref="B31:H31">
    <cfRule type="cellIs" priority="1" dxfId="0" operator="equal" stopIfTrue="1">
      <formula>theDate</formula>
    </cfRule>
    <cfRule type="expression" priority="2" dxfId="1" stopIfTrue="1">
      <formula>NOT(ISERROR(MATCH(MiniCalendars!H65507,arr_eventdate,0)))</formula>
    </cfRule>
    <cfRule type="expression" priority="3" dxfId="1" stopIfTrue="1">
      <formula>NOT(ISERROR(MATCH(MiniCalendars!H65507,arr_holidaydate,0)))</formula>
    </cfRule>
  </conditionalFormatting>
  <conditionalFormatting sqref="B7:H12 B16:H21 B25:H30">
    <cfRule type="cellIs" priority="4" dxfId="0" operator="equal" stopIfTrue="1">
      <formula>theDate</formula>
    </cfRule>
    <cfRule type="expression" priority="5" dxfId="1" stopIfTrue="1">
      <formula>AND(NOT(MiniCalendars!IV65531=""),NOT(ISERROR(MATCH(MiniCalendars!H65531,arr_eventdate,0))))</formula>
    </cfRule>
    <cfRule type="expression" priority="6" dxfId="1" stopIfTrue="1">
      <formula>AND(NOT(MiniCalendars!IV65531=""),NOT(ISERROR(MATCH(MiniCalendars!H65531,arr_holidaydate,0))))</formula>
    </cfRule>
  </conditionalFormatting>
  <dataValidations count="2">
    <dataValidation type="list" allowBlank="1" showErrorMessage="1" sqref="O1">
      <formula1>"US,ISO"</formula1>
      <formula2>0</formula2>
    </dataValidation>
    <dataValidation type="list" allowBlank="1" showErrorMessage="1" sqref="K1">
      <formula1>"1,2"</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Planner</dc:title>
  <dc:subject/>
  <dc:creator>www.vertex42.com</dc:creator>
  <cp:keywords/>
  <dc:description>(c) 2009 Vertex42 LLC. All Rights Reserved.
</dc:description>
  <cp:lastModifiedBy>Ben Sides</cp:lastModifiedBy>
  <cp:lastPrinted>2013-11-05T14:43:07Z</cp:lastPrinted>
  <dcterms:created xsi:type="dcterms:W3CDTF">2004-08-16T18:44:14Z</dcterms:created>
  <dcterms:modified xsi:type="dcterms:W3CDTF">2013-11-05T14:43:22Z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